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showHorizontalScroll="0" showSheetTabs="0" xWindow="90" yWindow="120" windowWidth="9405" windowHeight="4080" activeTab="0"/>
  </bookViews>
  <sheets>
    <sheet name="Power Supply Config" sheetId="1" r:id="rId1"/>
    <sheet name="Smokes" sheetId="2" r:id="rId2"/>
    <sheet name="Circuit Config" sheetId="3" r:id="rId3"/>
    <sheet name="Devices" sheetId="4" state="veryHidden" r:id="rId4"/>
    <sheet name="Data" sheetId="5" state="veryHidden" r:id="rId5"/>
  </sheets>
  <definedNames>
    <definedName name="GreyButtonBack">'Power Supply Config'!#REF!</definedName>
    <definedName name="_xlnm.Print_Area" localSheetId="2">'Circuit Config'!$A$1:$I$101</definedName>
    <definedName name="_xlnm.Print_Area" localSheetId="3">'Devices'!$A$1:$E$156</definedName>
    <definedName name="_xlnm.Print_Area" localSheetId="0">'Power Supply Config'!$A$1:$N$77</definedName>
    <definedName name="_xlnm.Print_Area" localSheetId="1">'Smokes'!$A$1:$E$168</definedName>
    <definedName name="_xlnm.Print_Titles" localSheetId="2">'Circuit Config'!$1:$10</definedName>
    <definedName name="_xlnm.Print_Titles" localSheetId="3">'Devices'!$1:$6</definedName>
    <definedName name="_xlnm.Print_Titles" localSheetId="1">'Smokes'!$1:$6</definedName>
  </definedNames>
  <calcPr fullCalcOnLoad="1"/>
</workbook>
</file>

<file path=xl/comments1.xml><?xml version="1.0" encoding="utf-8"?>
<comments xmlns="http://schemas.openxmlformats.org/spreadsheetml/2006/main">
  <authors>
    <author>E652234</author>
  </authors>
  <commentList>
    <comment ref="F26" authorId="0">
      <text>
        <r>
          <rPr>
            <sz val="8"/>
            <rFont val="Tahoma"/>
            <family val="2"/>
          </rPr>
          <t>The SK-Beam-T draws a maximum of 500 mA from auxiliary power only when the test feature is used.  This should be considered when determining auxiliary power capacity but not calculated into current requirements for day to day operation.</t>
        </r>
      </text>
    </comment>
    <comment ref="G26" authorId="0">
      <text>
        <r>
          <rPr>
            <sz val="8"/>
            <rFont val="Tahoma"/>
            <family val="2"/>
          </rPr>
          <t>The SK-Beam-T draws a maximum of 500 mA from auxiliary power only when the test feature is used.  This should be considered when determining auxiliary power capacity but not calculated into current requirements for day to day operation.</t>
        </r>
      </text>
    </comment>
    <comment ref="F38" authorId="0">
      <text>
        <r>
          <rPr>
            <sz val="8"/>
            <rFont val="Tahoma"/>
            <family val="2"/>
          </rPr>
          <t>Auxiliary power Standby draw is 12 mA per SK-Zone module.  You will need to add this draw to the auxiliary power you are using.</t>
        </r>
      </text>
    </comment>
    <comment ref="G38" authorId="0">
      <text>
        <r>
          <rPr>
            <sz val="8"/>
            <rFont val="Tahoma"/>
            <family val="2"/>
          </rPr>
          <t>Auxiliary power Alarm draw is 90 mA per SK-Zone module.  You will need to add this draw to the auxiliary power you are using.</t>
        </r>
      </text>
    </comment>
    <comment ref="F39" authorId="0">
      <text>
        <r>
          <rPr>
            <sz val="8"/>
            <rFont val="Tahoma"/>
            <family val="2"/>
          </rPr>
          <t>Auxiliary power Standby draw is 50 mA per SK-Zone-6 module.  You will need to add this draw to the auxiliary power you are using.</t>
        </r>
      </text>
    </comment>
    <comment ref="G39" authorId="0">
      <text>
        <r>
          <rPr>
            <sz val="8"/>
            <rFont val="Tahoma"/>
            <family val="2"/>
          </rPr>
          <t>Auxiliary power Alarm draw is 270 mA per SK-Zone-6 module.  You will need to add this draw to the auxiliary power you are using.</t>
        </r>
      </text>
    </comment>
    <comment ref="F30" authorId="0">
      <text>
        <r>
          <rPr>
            <sz val="8"/>
            <rFont val="Tahoma"/>
            <family val="2"/>
          </rPr>
          <t>Auxiliary power standby draw is 1.7 mA per SK-Control module.  You will need to add this draw to the auxiliary power you are using.</t>
        </r>
      </text>
    </comment>
    <comment ref="G30" authorId="0">
      <text>
        <r>
          <rPr>
            <sz val="8"/>
            <rFont val="Tahoma"/>
            <family val="2"/>
          </rPr>
          <t>Auxiliary power alarm draw is 7 mA per SK-Control module.  You will need to add this draw to the auxiliary power you are using.</t>
        </r>
      </text>
    </comment>
    <comment ref="F31" authorId="0">
      <text>
        <r>
          <rPr>
            <sz val="8"/>
            <rFont val="Tahoma"/>
            <family val="2"/>
          </rPr>
          <t>Auxiliary power standby draw is 8 mA per SK-Control-6 module.  You will need to add this draw to the auxiliary power you are using.</t>
        </r>
      </text>
    </comment>
    <comment ref="G31" authorId="0">
      <text>
        <r>
          <rPr>
            <sz val="8"/>
            <rFont val="Tahoma"/>
            <family val="2"/>
          </rPr>
          <t>Auxiliary power alarm draw is 20 mA per SK-Control-6 module.  You will need to add this draw to the auxiliary power you are using.</t>
        </r>
      </text>
    </comment>
    <comment ref="F43" authorId="0">
      <text>
        <r>
          <rPr>
            <sz val="8"/>
            <rFont val="Tahoma"/>
            <family val="2"/>
          </rPr>
          <t xml:space="preserve">Auxiliary power standby draw is .5 mA per sounder base.  You will need to add this draw to the auxiliary power you are using.
</t>
        </r>
      </text>
    </comment>
    <comment ref="G43" authorId="0">
      <text>
        <r>
          <rPr>
            <sz val="8"/>
            <rFont val="Tahoma"/>
            <family val="2"/>
          </rPr>
          <t>Auxiliary power alarm draw is 35 mA per  sounder base.  You will need to add this draw to the auxiliary power you are using.</t>
        </r>
      </text>
    </comment>
    <comment ref="F27" authorId="0">
      <text>
        <r>
          <rPr>
            <sz val="8"/>
            <rFont val="Tahoma"/>
            <family val="2"/>
          </rPr>
          <t xml:space="preserve">The SK-Duct housing contains a vacant mount for a SK-Relay (Sold separately).  Current draw for the SK-Relay is calculated by increasing the SK-Relay row of the calculation sheet.
</t>
        </r>
      </text>
    </comment>
    <comment ref="G27" authorId="0">
      <text>
        <r>
          <rPr>
            <sz val="8"/>
            <rFont val="Tahoma"/>
            <family val="2"/>
          </rPr>
          <t xml:space="preserve">The SK-Duct housing contains a vacant mount for a SK-Relay (Sold separately).  Current draw for the SK-Relay is calculated by increasing the SK-Relay row of the calculation sheet.
</t>
        </r>
      </text>
    </comment>
    <comment ref="F44" authorId="0">
      <text>
        <r>
          <rPr>
            <sz val="8"/>
            <rFont val="Tahoma"/>
            <family val="2"/>
          </rPr>
          <t xml:space="preserve">Auxiliary power standby draw is .5 mA per sounder base.  You will need to add this draw to the auxiliary power you are using.
</t>
        </r>
      </text>
    </comment>
    <comment ref="G44" authorId="0">
      <text>
        <r>
          <rPr>
            <sz val="8"/>
            <rFont val="Tahoma"/>
            <family val="2"/>
          </rPr>
          <t xml:space="preserve">Auxiliary power alarm draw is 35 mA per sounder base.  You will need to add this draw to the auxiliary power you are using.
</t>
        </r>
      </text>
    </comment>
    <comment ref="F45" authorId="0">
      <text>
        <r>
          <rPr>
            <sz val="8"/>
            <rFont val="Tahoma"/>
            <family val="2"/>
          </rPr>
          <t xml:space="preserve">Auxiliary power standby draw is 1 mA per sounder base.  You will need to add this draw to the auxiliary power you are using.
</t>
        </r>
      </text>
    </comment>
    <comment ref="G45" authorId="0">
      <text>
        <r>
          <rPr>
            <sz val="8"/>
            <rFont val="Tahoma"/>
            <family val="2"/>
          </rPr>
          <t xml:space="preserve">Auxiliary power alarm draw is 125 mA per sounder base.  You will need to add this draw to the auxiliary power you are using.
</t>
        </r>
      </text>
    </comment>
    <comment ref="F46" authorId="0">
      <text>
        <r>
          <rPr>
            <sz val="8"/>
            <rFont val="Tahoma"/>
            <family val="2"/>
          </rPr>
          <t xml:space="preserve">Auxiliary power standby draw is .50 mA per sounder base.  You will need to add this draw to the auxiliary power you are using.
</t>
        </r>
      </text>
    </comment>
    <comment ref="G46" authorId="0">
      <text>
        <r>
          <rPr>
            <sz val="8"/>
            <rFont val="Tahoma"/>
            <family val="2"/>
          </rPr>
          <t xml:space="preserve">Auxiliary power alarm draw is 140 mA per sounder base.  You will need to add this draw to the auxiliary power you are using.
</t>
        </r>
      </text>
    </comment>
  </commentList>
</comments>
</file>

<file path=xl/sharedStrings.xml><?xml version="1.0" encoding="utf-8"?>
<sst xmlns="http://schemas.openxmlformats.org/spreadsheetml/2006/main" count="583" uniqueCount="363">
  <si>
    <t>Device / Description</t>
  </si>
  <si>
    <t>User Defined</t>
  </si>
  <si>
    <t>Current Draw In Amperes</t>
  </si>
  <si>
    <t>Standby</t>
  </si>
  <si>
    <t>Alarm</t>
  </si>
  <si>
    <t>Item#</t>
  </si>
  <si>
    <t>Device Database</t>
  </si>
  <si>
    <t>Ckt.#</t>
  </si>
  <si>
    <t>Circuit Name</t>
  </si>
  <si>
    <t>%Drop</t>
  </si>
  <si>
    <t>Current Draw</t>
  </si>
  <si>
    <t>Ohms Per</t>
  </si>
  <si>
    <t>1000 Ft.</t>
  </si>
  <si>
    <t>One-Way</t>
  </si>
  <si>
    <t>Ohms</t>
  </si>
  <si>
    <t>Actual</t>
  </si>
  <si>
    <t>Total Standby AH Required</t>
  </si>
  <si>
    <t>Standby Time In Hours</t>
  </si>
  <si>
    <t>Total Alarm AH Required</t>
  </si>
  <si>
    <t>Wire AWG</t>
  </si>
  <si>
    <t>&amp; Type</t>
  </si>
  <si>
    <t xml:space="preserve">Max Panel Current: </t>
  </si>
  <si>
    <t>Total Combined AH Required</t>
  </si>
  <si>
    <t>Total Alarm Current (Amps)</t>
  </si>
  <si>
    <t>Total Standby Current (Amps)</t>
  </si>
  <si>
    <t>Alarm Time In Minutes / 60</t>
  </si>
  <si>
    <t xml:space="preserve">Location: </t>
  </si>
  <si>
    <t>Volts @</t>
  </si>
  <si>
    <t>EOL</t>
  </si>
  <si>
    <t>Multiply By The Derating Factor</t>
  </si>
  <si>
    <t xml:space="preserve">Panel ID: </t>
  </si>
  <si>
    <t>Item</t>
  </si>
  <si>
    <t>Wire Type</t>
  </si>
  <si>
    <t>Ohms Per 1000 ft.</t>
  </si>
  <si>
    <t>#12 Solid</t>
  </si>
  <si>
    <t>#12 Stranded</t>
  </si>
  <si>
    <t>#14 Solid</t>
  </si>
  <si>
    <t>#14 Stranded</t>
  </si>
  <si>
    <t>#16 Solid</t>
  </si>
  <si>
    <t>#16 Stranded</t>
  </si>
  <si>
    <r>
      <t>#</t>
    </r>
    <r>
      <rPr>
        <sz val="10"/>
        <rFont val="Arial"/>
        <family val="0"/>
      </rPr>
      <t>18 Solid</t>
    </r>
  </si>
  <si>
    <t>#18 Stranded</t>
  </si>
  <si>
    <t>Conductor Properties NEC Chap. 9</t>
  </si>
  <si>
    <t>Length(ft)</t>
  </si>
  <si>
    <t>5395(1)</t>
  </si>
  <si>
    <t>5395(2)</t>
  </si>
  <si>
    <t>5395(3)</t>
  </si>
  <si>
    <t>5395(4)</t>
  </si>
  <si>
    <t>5395(5)</t>
  </si>
  <si>
    <t>5395(6)</t>
  </si>
  <si>
    <t>5395(7)</t>
  </si>
  <si>
    <t>5395(8)</t>
  </si>
  <si>
    <t>24 VDC</t>
  </si>
  <si>
    <t>Minimum Battery AmpHours Required</t>
  </si>
  <si>
    <t>Project Name:</t>
  </si>
  <si>
    <t>Project ID:</t>
  </si>
  <si>
    <t>Prepared By:</t>
  </si>
  <si>
    <t>Standby Hours:</t>
  </si>
  <si>
    <t>Alarm Mins:</t>
  </si>
  <si>
    <t>Derating Factor:</t>
  </si>
  <si>
    <t>Model:</t>
  </si>
  <si>
    <t>Volts:</t>
  </si>
  <si>
    <t>Voltage Drop Warning Threshold % :</t>
  </si>
  <si>
    <t>Cell Links For The Wire Type Drop Down Boxes Associated With Each 5395</t>
  </si>
  <si>
    <t>Panel ID:</t>
  </si>
  <si>
    <t>Ckt. Name:</t>
  </si>
  <si>
    <t>Qty</t>
  </si>
  <si>
    <t>Device</t>
  </si>
  <si>
    <t>Totals</t>
  </si>
  <si>
    <t>Ckt. Number:</t>
  </si>
  <si>
    <t>Date:</t>
  </si>
  <si>
    <t>Circuit Configuration</t>
  </si>
  <si>
    <t>Current Draw Total</t>
  </si>
  <si>
    <t>Current Draw Each</t>
  </si>
  <si>
    <t>Unused</t>
  </si>
  <si>
    <t xml:space="preserve">Max NAC Current: </t>
  </si>
  <si>
    <t xml:space="preserve">                 Command Shortcuts</t>
  </si>
  <si>
    <t>Notification Appliance Database</t>
  </si>
  <si>
    <t>Command Shortcuts</t>
  </si>
  <si>
    <t>Gentex ST24-15 Strobe</t>
  </si>
  <si>
    <t>Gentex ST24-30 Strobe</t>
  </si>
  <si>
    <t>Gentex ST24-60 Strobe</t>
  </si>
  <si>
    <t>Gentex ST24-75 Strobe</t>
  </si>
  <si>
    <t>Gentex ST24-110 Strobe</t>
  </si>
  <si>
    <t>Gentex HS24-15 Horn/Strobe</t>
  </si>
  <si>
    <t>Gentex HS24-15/75 Horn/Strobe</t>
  </si>
  <si>
    <t>Gentex HS24-30 Horn/Strobe</t>
  </si>
  <si>
    <t>Gentex HS24-60 Horn/Strobe</t>
  </si>
  <si>
    <t>Gentex HS24-75 Horn/Strobe</t>
  </si>
  <si>
    <t>Gentex HS24-110 Horn/Strobe</t>
  </si>
  <si>
    <t>Gentex HG124 Horn</t>
  </si>
  <si>
    <t>Gentex SHG24-15/75-W Horn/Strobe</t>
  </si>
  <si>
    <t>Gentex SHG24-15/75-C Horn/Strobe</t>
  </si>
  <si>
    <t>Gentex SHG24-15/75-Z Horn/Strobe</t>
  </si>
  <si>
    <t>Gentex SHG24-30 Horn/Strobe</t>
  </si>
  <si>
    <t>Gentex SHG24-30/75 Horn/Strobe</t>
  </si>
  <si>
    <t>Gentex SHG24-60 Horn/Strobe</t>
  </si>
  <si>
    <t>Gentex SHG24-110 Horn/Strobe</t>
  </si>
  <si>
    <t>Gentex ST24-15/75 Strobe</t>
  </si>
  <si>
    <t>Gentex GX90-4 Horn</t>
  </si>
  <si>
    <t>Gentex GXS-4-1575 Strobe</t>
  </si>
  <si>
    <t>Gentex GX90S-4-15 Horn</t>
  </si>
  <si>
    <t>Gentex GX90S-4-1575 Horn</t>
  </si>
  <si>
    <t>Gentex GMH-24-X Horn</t>
  </si>
  <si>
    <t>System Sensor H12/24 Horn</t>
  </si>
  <si>
    <t>System Sensor P241575 Horn/Strobe</t>
  </si>
  <si>
    <t>System Sensor P2430 Horn/Strobe</t>
  </si>
  <si>
    <t>System Sensor P2475 Horn/Strobe</t>
  </si>
  <si>
    <t>System Sensor P24110 Horn/Strobe</t>
  </si>
  <si>
    <t>System Sensor S2415 Strobe</t>
  </si>
  <si>
    <t>System Sensor S241575 Strobe</t>
  </si>
  <si>
    <t>System Sensor S2430 Strobe</t>
  </si>
  <si>
    <t>System Sensor S2475 Strobe</t>
  </si>
  <si>
    <t>System Sensor SS24110 Strobe</t>
  </si>
  <si>
    <t>Wheelock AMT-24-LSM-VFR Strobe Horn</t>
  </si>
  <si>
    <t>Wheelock AMT-24-IS-VFR Strobe Horn</t>
  </si>
  <si>
    <t>Wheelock AS-2415-VFR Strobe Horn</t>
  </si>
  <si>
    <t>Wheelock AS-241575-VFR Strobe Horn</t>
  </si>
  <si>
    <t>Wheelock AS-2430-VFR Strobe Horn</t>
  </si>
  <si>
    <t>Wheelock AS-2475-VFR Strobe Horn</t>
  </si>
  <si>
    <t>Wheelock AS-24110-HFR Strobe Horn</t>
  </si>
  <si>
    <t>Wheelock MIZ-24-R Mini-Horn</t>
  </si>
  <si>
    <t>Wheelock MIZ-24-W Mini-Horn</t>
  </si>
  <si>
    <t>Silent Knight end of line relay EOL-1224RLY</t>
  </si>
  <si>
    <t>3.0 Amps</t>
  </si>
  <si>
    <t>SLC Loop Expander</t>
  </si>
  <si>
    <t>5815XL</t>
  </si>
  <si>
    <t>5865-4</t>
  </si>
  <si>
    <t>5865-3</t>
  </si>
  <si>
    <t>Serial/Parallel Module</t>
  </si>
  <si>
    <t>LCD Remote Annunc</t>
  </si>
  <si>
    <t>Power Expander</t>
  </si>
  <si>
    <t>LED Annunciator (4G)</t>
  </si>
  <si>
    <t>LED Annunciator (3G)</t>
  </si>
  <si>
    <t>LED Driver Module</t>
  </si>
  <si>
    <t>I/O Use:</t>
  </si>
  <si>
    <t>Initiating Device Circuit</t>
  </si>
  <si>
    <t>I/O1</t>
  </si>
  <si>
    <t>I/O2</t>
  </si>
  <si>
    <t>I/O3</t>
  </si>
  <si>
    <t>I/O4</t>
  </si>
  <si>
    <t>I/O5</t>
  </si>
  <si>
    <t>I/O6</t>
  </si>
  <si>
    <t>Aux Power Circuit</t>
  </si>
  <si>
    <t>Notification Appl Circuit</t>
  </si>
  <si>
    <t>PGM-I/O #1</t>
  </si>
  <si>
    <t>PGM-I/O #2</t>
  </si>
  <si>
    <t>PGM-I/O #3</t>
  </si>
  <si>
    <t>PGM-I/O #4</t>
  </si>
  <si>
    <t>PGM-I/O #5</t>
  </si>
  <si>
    <t>PGM-I/O #6</t>
  </si>
  <si>
    <t>Relay Module</t>
  </si>
  <si>
    <t>5895XL</t>
  </si>
  <si>
    <t>6.0 Amps</t>
  </si>
  <si>
    <t>Gentex GCC24 Horn/Strobe (15cd)</t>
  </si>
  <si>
    <t>Gentex GCC24 Horn/Strobe (30cd)</t>
  </si>
  <si>
    <t>Gentex GCC24 Horn/Strobe (75cd)</t>
  </si>
  <si>
    <t>Gentex GCC24 Horn/Strobe (95cd)</t>
  </si>
  <si>
    <t>Gentex GCC24 Horn/Strobe (115cd)</t>
  </si>
  <si>
    <t>Gentex GCC24 Horn/Strobe (150cd)</t>
  </si>
  <si>
    <t>Gentex GCS24 Strobe (15cd)</t>
  </si>
  <si>
    <t>Gentex GCS24 Strobe (30cd)</t>
  </si>
  <si>
    <t>Gentex GCS24 Strobe (75cd)</t>
  </si>
  <si>
    <t>Gentex GCS24 Strobe (95cd)</t>
  </si>
  <si>
    <t>Gentex GCS24 Strobe (115cd)</t>
  </si>
  <si>
    <t>Gentex GCS24 Strobe (150cd)</t>
  </si>
  <si>
    <t>Gentex GEC324 Horn/Strobe (15cd)</t>
  </si>
  <si>
    <t>Gentex GEC324 Horn/Strobe (30cd)</t>
  </si>
  <si>
    <t>Gentex GEC324 Horn/Strobe (60cd)</t>
  </si>
  <si>
    <t>Gentex GEC324 Horn/Strobe (75cd)</t>
  </si>
  <si>
    <t>Gentex GEC324 Horn/Strobe (110cd)</t>
  </si>
  <si>
    <t>Gentex GES324 Strobe (15cd)</t>
  </si>
  <si>
    <t>Gentex GES324 Strobe (30cd)</t>
  </si>
  <si>
    <t>Gentex GES324 Strobe (60cd)</t>
  </si>
  <si>
    <t>Gentex GES324 Strobe (75cd)</t>
  </si>
  <si>
    <t>Gentex GES324 Strobe (110cd)</t>
  </si>
  <si>
    <t>Gentex GEC24 Horn/Strobe (15cd)</t>
  </si>
  <si>
    <t>Gentex GEC24 Horn/Strobe (30cd)</t>
  </si>
  <si>
    <t>Gentex GEC24 Horn/Strobe (60cd)</t>
  </si>
  <si>
    <t>Gentex GEC24 Horn/Strobe (75cd)</t>
  </si>
  <si>
    <t>Gentex GEC24 Horn/Strobe (110cd)</t>
  </si>
  <si>
    <t>Gentex GEC24 Horn/Strobe (177cd)</t>
  </si>
  <si>
    <t>Gentex GEH24 Horn</t>
  </si>
  <si>
    <t>Gentex GES24 Strobe (15cd)</t>
  </si>
  <si>
    <t>Gentex GES24 Strobe (30cd)</t>
  </si>
  <si>
    <t>Gentex GES24 Strobe (60cd)</t>
  </si>
  <si>
    <t>Gentex GES24 Strobe (75cd)</t>
  </si>
  <si>
    <t>Gentex GES24 Strobe (110cd)</t>
  </si>
  <si>
    <t>Gentex GES24 Strobe (177cd)</t>
  </si>
  <si>
    <t>Gentex GX91 Mini-Horn (Continuous)</t>
  </si>
  <si>
    <t>Gentex GX93 Mini-Horn (Temporal)</t>
  </si>
  <si>
    <t>Gentex WGE Strobe (75cd)</t>
  </si>
  <si>
    <t>Gentex WGEC Horn/Strobe (75cd)</t>
  </si>
  <si>
    <t>System Sensor CH Chime</t>
  </si>
  <si>
    <t>System Sensor CHS Chime/Stobe (15cd)</t>
  </si>
  <si>
    <t>System Sensor CHS Chime/Stobe (15/75cd)</t>
  </si>
  <si>
    <t>System Sensor CHS Chime/Strobe (30cd)</t>
  </si>
  <si>
    <t>System Sensor CHS Chime/Strobe (75cd)</t>
  </si>
  <si>
    <t>System Sensor CHS Chime/Strobe (95cd)</t>
  </si>
  <si>
    <t>System Sensor CHS Chime/Strobe (110cd)</t>
  </si>
  <si>
    <t>System Sensor CHS Chime/Strobe (115cd)</t>
  </si>
  <si>
    <t>System Sensor HR/HRK/HW Horn</t>
  </si>
  <si>
    <t>System Sensor MH Mini-Horn</t>
  </si>
  <si>
    <t>System Sensor P2/PC2 Horn/Strobe (15cd)</t>
  </si>
  <si>
    <t>System Sensor P2/PC2 Horn/Strobe (15/75cd)</t>
  </si>
  <si>
    <t>System Sensor P2/PC2 Horn/Strobe (30cd)</t>
  </si>
  <si>
    <t>System Sensor P2/PC2 Horn/Strobe (75cd)</t>
  </si>
  <si>
    <t>System Sensor P2/PC2 Horn/Strobe (95cd)</t>
  </si>
  <si>
    <t>System Sensor P2/PC2 Horn/Strobe (110cd)</t>
  </si>
  <si>
    <t>System Sensor P2/PC2 Horn/Strobe (115cd)</t>
  </si>
  <si>
    <t>System Sensor P2/PC2 Horn/Strobe (135cd)</t>
  </si>
  <si>
    <t>System Sensor P2/PC2 Horn/Strobe (150cd)</t>
  </si>
  <si>
    <t>System Sensor P2/PC2 Horn/Strobe (177cd)</t>
  </si>
  <si>
    <t>System Sensor P2/PC2 Horn/Strobe (185cd)</t>
  </si>
  <si>
    <t>System Sensor S/SC Strobe (15cd)</t>
  </si>
  <si>
    <t>System Sensor S/SC Strobe (15/75cd)</t>
  </si>
  <si>
    <t>System Sensor S/SC Strobe (30cd)</t>
  </si>
  <si>
    <t>System Sensor S/SC Strobe (75cd)</t>
  </si>
  <si>
    <t>System Sensor S/SC Strobe (95cd)</t>
  </si>
  <si>
    <t>System Sensor S/SC Strobe (110cd)</t>
  </si>
  <si>
    <t>System Sensor S/SC Strobe (115cd)</t>
  </si>
  <si>
    <t>System Sensor S/SC Strobe (135cd)</t>
  </si>
  <si>
    <t>System Sensor S/SC Strobe (150cd)</t>
  </si>
  <si>
    <t>System Sensor S/SC Strobe (177cd)</t>
  </si>
  <si>
    <t>System Sensor S/SC Strobe (185cd)</t>
  </si>
  <si>
    <t>Wheelock AH24 Horn</t>
  </si>
  <si>
    <t>Wheelock AS241575 Horn/Strobe (1575cd)</t>
  </si>
  <si>
    <t>Wheelock AS24MCW Horn/Strobe (15cd)</t>
  </si>
  <si>
    <t>Wheelock AS24MCW Horn/Strobe (30cd)</t>
  </si>
  <si>
    <t>Wheelock AS24MCW Horn/Strobe (75cd)</t>
  </si>
  <si>
    <t>Wheelock AS24MCW Horn/Strobe (110cd)</t>
  </si>
  <si>
    <t>Wheelock AS24MCWH Horn/Strobe (135cd)</t>
  </si>
  <si>
    <t>Wheelock AS24MCWH Horn/Strobe (185cd)</t>
  </si>
  <si>
    <t>Wheelock AS24MCC Horn/Strobe (15cd)</t>
  </si>
  <si>
    <t>Wheelock AS24MCC Horn/Strobe (30cd)</t>
  </si>
  <si>
    <t>Wheelock AS24MCC Horn/Strobe (75cd)</t>
  </si>
  <si>
    <t>Wheelock AS24MCC Horn/Strobe (95cd)</t>
  </si>
  <si>
    <t>Wheelock AS24MCCH Horn/Strobe (115cd)</t>
  </si>
  <si>
    <t>Wheelock AS24MCCH Horn/Strobe (177cd)</t>
  </si>
  <si>
    <t>Wheelock CH70 Chime</t>
  </si>
  <si>
    <t>Wheelock CH70241575 Chime/Strobe (1575cd)</t>
  </si>
  <si>
    <t>Wheelock CH7024MCW Chime/Strobe (15cd)</t>
  </si>
  <si>
    <t>Wheelock CH7024MCW Chime/Strobe (30cd)</t>
  </si>
  <si>
    <t>Wheelock CH7024MCW Chime/Strobe (75cd)</t>
  </si>
  <si>
    <t>Wheelock CH7024MCW Chime/Strobe (110cd)</t>
  </si>
  <si>
    <t>Wheelock CH7024MCWH Chime/Strobe (135cd)</t>
  </si>
  <si>
    <t>Wheelock CH7024MCWH Chime/Strobe (185cd)</t>
  </si>
  <si>
    <t>Wheelock CH90 Chime</t>
  </si>
  <si>
    <t>Wheelock CH9024MCC Chime/Strobe (15cd)</t>
  </si>
  <si>
    <t>Wheelock CH9024MCC Chime/Strobe (30cd)</t>
  </si>
  <si>
    <t>Wheelock CH9024MCC Chime/Strobe (75cd)</t>
  </si>
  <si>
    <t>Wheelock CH9024MCC Chime/Strobe (95cd)</t>
  </si>
  <si>
    <t>Wheelock CH9024MCCH Chime/Strobe (115cd)</t>
  </si>
  <si>
    <t>Wheelock CH9024MCCH Chime/Strobe (177cd)</t>
  </si>
  <si>
    <t>Wheelock HS24 Horn</t>
  </si>
  <si>
    <t>Wheelock HS24MCC Horn/Strobe (15cd)</t>
  </si>
  <si>
    <t>Wheelock HS24MCC Horn/Strobe (30cd)</t>
  </si>
  <si>
    <t>Wheelock HS24MCC Horn/Strobe (75cd)</t>
  </si>
  <si>
    <t>Wheelock HS24MCC Horn/Strobe (95cd)</t>
  </si>
  <si>
    <t>Wheelock HS24MCCH Horn/Strobe (115cd)</t>
  </si>
  <si>
    <t>Wheelock HS24MCCH Horn/Strobe (177cd)</t>
  </si>
  <si>
    <t>Wheelock HS4241575W Horn/Strobe (1575cd)</t>
  </si>
  <si>
    <t>Wheelock HS424MCW Horn/Strobe (15cd)</t>
  </si>
  <si>
    <t>Wheelock HS424MCW Horn/Strobe (30cd)</t>
  </si>
  <si>
    <t>Wheelock HS424MCW Horn/Strobe (75cd)</t>
  </si>
  <si>
    <t>Wheelock HS424MCW Horn/Strobe (110cd)</t>
  </si>
  <si>
    <t>Wheelock HS424MCWH Horn/Strobe (135cd)</t>
  </si>
  <si>
    <t>Wheelock HS424MCWH Horn/Strobe (185cd)</t>
  </si>
  <si>
    <t>Wheelock MT24 Multitone Appliance</t>
  </si>
  <si>
    <t>Wheelock MT241575 Multitone/Strobe (1575cd)</t>
  </si>
  <si>
    <t>Wheelock MTWP2475 Multitone/Strobe (180cd)</t>
  </si>
  <si>
    <t>Wheelock MT24MCW Multitone/Strobe (15cd)</t>
  </si>
  <si>
    <t>Wheelock MT24MCW Multitone/Strobe (30cd)</t>
  </si>
  <si>
    <t>Wheelock MT24MCW Multitone/Strobe (75cd)</t>
  </si>
  <si>
    <t>Wheelock MT24MCW Multitone/Strobe (110cd)</t>
  </si>
  <si>
    <t>Wheelock NH24 Horn</t>
  </si>
  <si>
    <t>Wheelock NS241575W Horn/Strobe (1575cd)</t>
  </si>
  <si>
    <t>Wheelock NS24MCW Horn/Strobe (15cd)</t>
  </si>
  <si>
    <t>Wheelock NS24MCW Horn/Strobe (30cd)</t>
  </si>
  <si>
    <t>Wheelock NS24MCW Horn/Strobe (75cd)</t>
  </si>
  <si>
    <t>Wheelock NS24MCW Horn/Strobe (110cd)</t>
  </si>
  <si>
    <t>Wheelock NS24MCC Horn/Strobe (15cd)</t>
  </si>
  <si>
    <t>Wheelock NS24MCC Horn/Strobe (30cd)</t>
  </si>
  <si>
    <t>Wheelock NS24MCC Horn/Strobe (75cd)</t>
  </si>
  <si>
    <t>Wheelock NS24MCC Horn/Strobe (95cd)</t>
  </si>
  <si>
    <t>Wheelock NS24MCCH Horn/Strobe (115cd)</t>
  </si>
  <si>
    <t>Wheelock NS24MCCH Horn/Strobe (177cd)</t>
  </si>
  <si>
    <t>Wheelock RSS/RSSP241575W Strobe (1575cd)</t>
  </si>
  <si>
    <t>Wheelock RSS/RSSP24MCW Strobe (15cd)</t>
  </si>
  <si>
    <t>Wheelock RSS/RSSP24MCW Strobe (30cd)</t>
  </si>
  <si>
    <t>Wheelock RSS/RSSP24MCW Strobe (75cd)</t>
  </si>
  <si>
    <t>Wheelock RSS/RSSP24MCW Strobe (110cd)</t>
  </si>
  <si>
    <t>Wheelock RSS/RSSP24MCWH Strobe (135cd)</t>
  </si>
  <si>
    <t>Wheelock RSS/RSSP24MCWH Strobe (185cd)</t>
  </si>
  <si>
    <t>Wheelock RSS/RSSP24MCC Strobe (15cd)</t>
  </si>
  <si>
    <t>Wheelock RSS/RSSP24MCC Strobe (30cd)</t>
  </si>
  <si>
    <t>Wheelock RSS/RSSP24MCC Strobe (75cd)</t>
  </si>
  <si>
    <t>Wheelock RSS/RSSP24MCC Strobe (95cd)</t>
  </si>
  <si>
    <t>Wheelock RSS/RSSP24MCCH Strobe (115cd)</t>
  </si>
  <si>
    <t>Wheelock RSS/RSSP24MCCH Strobe (177cd)</t>
  </si>
  <si>
    <t>*Alarm</t>
  </si>
  <si>
    <t>*Alarm draws are listed as worse case.  Consult manufacturer's specification sheet for actual alarm draw with the candela and/or horn mode you are using.</t>
  </si>
  <si>
    <t>SK</t>
  </si>
  <si>
    <t>Ion</t>
  </si>
  <si>
    <t>Heat, Heat-HT</t>
  </si>
  <si>
    <t>Heat ROR</t>
  </si>
  <si>
    <t>Beam, Beam-T</t>
  </si>
  <si>
    <t>Duct</t>
  </si>
  <si>
    <t>Acclimate</t>
  </si>
  <si>
    <t>Control</t>
  </si>
  <si>
    <t>Control-6</t>
  </si>
  <si>
    <t>Monitor, Minimon</t>
  </si>
  <si>
    <t>Monitor-2</t>
  </si>
  <si>
    <t>Monitor-10</t>
  </si>
  <si>
    <t>Pull-SA, Pull-DA</t>
  </si>
  <si>
    <t xml:space="preserve">Relay  </t>
  </si>
  <si>
    <t>Relay-6</t>
  </si>
  <si>
    <t>Zone</t>
  </si>
  <si>
    <t>Zone-6</t>
  </si>
  <si>
    <t>Isolator Module</t>
  </si>
  <si>
    <t>Isolator Base</t>
  </si>
  <si>
    <t>Sounder Base</t>
  </si>
  <si>
    <t>Relay Base</t>
  </si>
  <si>
    <t>Key Activated Test</t>
  </si>
  <si>
    <t>Remote LED</t>
  </si>
  <si>
    <t>Magnetic Remote Test</t>
  </si>
  <si>
    <t>B200SR</t>
  </si>
  <si>
    <t>5820XL-EVS Calculations</t>
  </si>
  <si>
    <t>5820XL-EVS</t>
  </si>
  <si>
    <t xml:space="preserve">5820XL-EVS Add. Fire Alarm Control </t>
  </si>
  <si>
    <t>5820XL-EVS CTRL Panel</t>
  </si>
  <si>
    <t>B200S</t>
  </si>
  <si>
    <t>EVS-VCM</t>
  </si>
  <si>
    <t>EVS-SW24</t>
  </si>
  <si>
    <t>EVS-RVM</t>
  </si>
  <si>
    <t>Voice Control Module</t>
  </si>
  <si>
    <t>Switch Expander</t>
  </si>
  <si>
    <t>Remote Voice Module</t>
  </si>
  <si>
    <t>B224BI</t>
  </si>
  <si>
    <t>B224RB</t>
  </si>
  <si>
    <t>RTS151</t>
  </si>
  <si>
    <t>RTS151KEY</t>
  </si>
  <si>
    <t>RA100Z</t>
  </si>
  <si>
    <t>Relay-Mon-2</t>
  </si>
  <si>
    <t>Photo, Photo-T, Photo-R</t>
  </si>
  <si>
    <t>Fire-CO</t>
  </si>
  <si>
    <t>B200SR-LF</t>
  </si>
  <si>
    <t>B200S-LF</t>
  </si>
  <si>
    <t>Low Freq Sounder Base</t>
  </si>
  <si>
    <t>50W, 100W, or 125W</t>
  </si>
  <si>
    <t>EVS-100WBU</t>
  </si>
  <si>
    <t>EVS-AMP</t>
  </si>
  <si>
    <t>Backup Amp Card</t>
  </si>
  <si>
    <t>Version 10.24.14</t>
  </si>
  <si>
    <t>System Sensor H-LF Low Freq. Sounder</t>
  </si>
  <si>
    <t>System Sensor P2H-LF Sounder/Strobe (135cd)</t>
  </si>
  <si>
    <t>System Sensor P2H-LF Sounder/Strobe (150cd)</t>
  </si>
  <si>
    <t>System Sensor P2H-LF Sounder/Strobe (177cd)</t>
  </si>
  <si>
    <t>System Sensor P2H-LF Sounder/Strobe (185cd)</t>
  </si>
  <si>
    <t>Silent Knight SK-Control NAC Module</t>
  </si>
  <si>
    <t>Silent Knight B200S Sounder Base</t>
  </si>
  <si>
    <t>Silent Knight SK-Zone Two Wire Det Mod</t>
  </si>
  <si>
    <t>Silent Knight B200S-LF Low Freq Sound Base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</si>
</sst>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s>
  <fonts count="50">
    <font>
      <sz val="10"/>
      <name val="Arial"/>
      <family val="0"/>
    </font>
    <font>
      <sz val="8"/>
      <name val="Arial"/>
      <family val="2"/>
    </font>
    <font>
      <sz val="10"/>
      <color indexed="9"/>
      <name val="Arial"/>
      <family val="2"/>
    </font>
    <font>
      <sz val="10"/>
      <color indexed="8"/>
      <name val="Arial"/>
      <family val="2"/>
    </font>
    <font>
      <b/>
      <sz val="10"/>
      <name val="Arial"/>
      <family val="2"/>
    </font>
    <font>
      <sz val="8"/>
      <name val="Tahoma"/>
      <family val="2"/>
    </font>
    <font>
      <sz val="12"/>
      <color indexed="9"/>
      <name val="Arial"/>
      <family val="2"/>
    </font>
    <font>
      <b/>
      <sz val="10"/>
      <color indexed="9"/>
      <name val="Arial"/>
      <family val="2"/>
    </font>
    <font>
      <sz val="9"/>
      <name val="Arial"/>
      <family val="2"/>
    </font>
    <font>
      <u val="single"/>
      <sz val="10"/>
      <color indexed="12"/>
      <name val="Arial"/>
      <family val="2"/>
    </font>
    <font>
      <u val="single"/>
      <sz val="10"/>
      <color indexed="36"/>
      <name val="Arial"/>
      <family val="2"/>
    </font>
    <font>
      <sz val="11"/>
      <color indexed="9"/>
      <name val="Arial"/>
      <family val="2"/>
    </font>
    <font>
      <sz val="10"/>
      <color indexed="50"/>
      <name val="Arial"/>
      <family val="2"/>
    </font>
    <font>
      <sz val="10"/>
      <color indexed="5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5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2"/>
        <bgColor indexed="64"/>
      </patternFill>
    </fill>
    <fill>
      <patternFill patternType="solid">
        <fgColor indexed="18"/>
        <bgColor indexed="64"/>
      </patternFill>
    </fill>
    <fill>
      <patternFill patternType="solid">
        <fgColor indexed="22"/>
        <bgColor indexed="64"/>
      </patternFill>
    </fill>
    <fill>
      <patternFill patternType="solid">
        <fgColor indexed="32"/>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style="thin"/>
    </border>
    <border>
      <left style="thin"/>
      <right style="medium"/>
      <top style="thin"/>
      <bottom style="thin"/>
    </border>
    <border>
      <left style="medium"/>
      <right>
        <color indexed="63"/>
      </right>
      <top style="thin"/>
      <bottom style="thin"/>
    </border>
    <border>
      <left>
        <color indexed="63"/>
      </left>
      <right>
        <color indexed="63"/>
      </right>
      <top style="thin">
        <color indexed="32"/>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style="thin">
        <color indexed="9"/>
      </left>
      <right style="thin">
        <color indexed="9"/>
      </right>
      <top style="thin"/>
      <bottom>
        <color indexed="63"/>
      </bottom>
    </border>
    <border>
      <left style="thin">
        <color indexed="9"/>
      </left>
      <right style="thin">
        <color indexed="9"/>
      </right>
      <top style="thin">
        <color indexed="9"/>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style="thin"/>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style="thin">
        <color indexed="8"/>
      </right>
      <top style="thin">
        <color indexed="10"/>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10"/>
      </bottom>
    </border>
    <border>
      <left>
        <color indexed="63"/>
      </left>
      <right style="thin">
        <color indexed="9"/>
      </right>
      <top style="thin"/>
      <bottom>
        <color indexed="63"/>
      </bottom>
    </border>
    <border>
      <left style="thin">
        <color indexed="9"/>
      </left>
      <right>
        <color indexed="63"/>
      </right>
      <top style="thin"/>
      <bottom>
        <color indexed="63"/>
      </bottom>
    </border>
    <border>
      <left style="thin">
        <color indexed="8"/>
      </left>
      <right style="thin"/>
      <top style="thin">
        <color indexed="8"/>
      </top>
      <bottom style="thin">
        <color indexed="8"/>
      </bottom>
    </border>
    <border>
      <left>
        <color indexed="63"/>
      </left>
      <right style="medium"/>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color indexed="10"/>
      </right>
      <top style="thin"/>
      <bottom style="thin"/>
    </border>
    <border>
      <left>
        <color indexed="63"/>
      </left>
      <right style="thin">
        <color indexed="10"/>
      </right>
      <top>
        <color indexed="63"/>
      </top>
      <bottom style="thin"/>
    </border>
    <border>
      <left style="thin"/>
      <right>
        <color indexed="63"/>
      </right>
      <top style="thin"/>
      <bottom style="thin"/>
    </border>
    <border>
      <left>
        <color indexed="63"/>
      </left>
      <right style="thin">
        <color indexed="8"/>
      </right>
      <top style="thin"/>
      <bottom style="thin"/>
    </border>
    <border>
      <left>
        <color indexed="63"/>
      </left>
      <right style="thin"/>
      <top style="medium"/>
      <bottom>
        <color indexed="63"/>
      </bottom>
    </border>
    <border>
      <left style="thin"/>
      <right>
        <color indexed="63"/>
      </right>
      <top>
        <color indexed="63"/>
      </top>
      <bottom style="thin"/>
    </border>
    <border>
      <left style="thin"/>
      <right>
        <color indexed="63"/>
      </right>
      <top style="medium"/>
      <bottom>
        <color indexed="63"/>
      </bottom>
    </border>
    <border diagonalUp="1" diagonalDown="1">
      <left style="thin"/>
      <right>
        <color indexed="63"/>
      </right>
      <top style="thin"/>
      <bottom>
        <color indexed="63"/>
      </bottom>
      <diagonal style="thin"/>
    </border>
    <border diagonalUp="1" diagonalDown="1">
      <left>
        <color indexed="63"/>
      </left>
      <right>
        <color indexed="63"/>
      </right>
      <top style="thin"/>
      <bottom>
        <color indexed="63"/>
      </bottom>
      <diagonal style="thin"/>
    </border>
    <border diagonalUp="1" diagonalDown="1">
      <left>
        <color indexed="63"/>
      </left>
      <right style="thin"/>
      <top style="thin"/>
      <bottom>
        <color indexed="63"/>
      </bottom>
      <diagonal style="thin"/>
    </border>
    <border diagonalUp="1" diagonalDown="1">
      <left style="thin"/>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thin"/>
      <top>
        <color indexed="63"/>
      </top>
      <bottom>
        <color indexed="63"/>
      </bottom>
      <diagonal style="thin"/>
    </border>
    <border diagonalUp="1" diagonalDown="1">
      <left style="thin"/>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thin"/>
      <top>
        <color indexed="63"/>
      </top>
      <bottom style="thin"/>
      <diagonal style="thin"/>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88">
    <xf numFmtId="0" fontId="0" fillId="0" borderId="0" xfId="0" applyAlignment="1">
      <alignment/>
    </xf>
    <xf numFmtId="0" fontId="0" fillId="0" borderId="0" xfId="0" applyFill="1" applyAlignment="1">
      <alignment/>
    </xf>
    <xf numFmtId="0" fontId="0" fillId="33" borderId="0" xfId="0" applyFill="1" applyAlignment="1">
      <alignment/>
    </xf>
    <xf numFmtId="0" fontId="0" fillId="0" borderId="10" xfId="0" applyBorder="1" applyAlignment="1">
      <alignment/>
    </xf>
    <xf numFmtId="0" fontId="0" fillId="34" borderId="0" xfId="0" applyFill="1" applyBorder="1" applyAlignment="1">
      <alignment/>
    </xf>
    <xf numFmtId="0" fontId="0" fillId="34" borderId="10" xfId="0" applyFill="1" applyBorder="1" applyAlignment="1">
      <alignment horizontal="center"/>
    </xf>
    <xf numFmtId="0" fontId="0" fillId="0" borderId="0" xfId="0" applyBorder="1" applyAlignment="1">
      <alignment/>
    </xf>
    <xf numFmtId="0" fontId="2" fillId="35" borderId="0" xfId="0" applyFont="1" applyFill="1" applyAlignment="1">
      <alignment/>
    </xf>
    <xf numFmtId="0" fontId="2" fillId="35" borderId="0" xfId="0" applyFont="1" applyFill="1" applyAlignment="1">
      <alignment horizontal="center"/>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0" borderId="10" xfId="0" applyFont="1" applyBorder="1" applyAlignment="1">
      <alignment/>
    </xf>
    <xf numFmtId="0" fontId="0" fillId="34" borderId="14" xfId="0" applyFill="1" applyBorder="1" applyAlignment="1">
      <alignment/>
    </xf>
    <xf numFmtId="0" fontId="0" fillId="0" borderId="15" xfId="0" applyBorder="1" applyAlignment="1">
      <alignment/>
    </xf>
    <xf numFmtId="0" fontId="0" fillId="0" borderId="0" xfId="0" applyBorder="1" applyAlignment="1">
      <alignment horizontal="center"/>
    </xf>
    <xf numFmtId="0" fontId="0" fillId="0" borderId="0" xfId="0" applyFill="1" applyBorder="1" applyAlignment="1">
      <alignment/>
    </xf>
    <xf numFmtId="1" fontId="0" fillId="0" borderId="16" xfId="0" applyNumberFormat="1" applyBorder="1" applyAlignment="1" applyProtection="1">
      <alignment horizontal="center"/>
      <protection locked="0"/>
    </xf>
    <xf numFmtId="1" fontId="0" fillId="0" borderId="10" xfId="0" applyNumberFormat="1" applyBorder="1" applyAlignment="1" applyProtection="1">
      <alignment horizontal="center"/>
      <protection locked="0"/>
    </xf>
    <xf numFmtId="0" fontId="0" fillId="33" borderId="10" xfId="0" applyFill="1" applyBorder="1" applyAlignment="1" applyProtection="1">
      <alignment horizontal="left"/>
      <protection locked="0"/>
    </xf>
    <xf numFmtId="0" fontId="0" fillId="0" borderId="10" xfId="0" applyFont="1" applyBorder="1" applyAlignment="1" applyProtection="1">
      <alignment/>
      <protection locked="0"/>
    </xf>
    <xf numFmtId="0" fontId="0" fillId="33" borderId="10" xfId="0" applyFill="1" applyBorder="1" applyAlignment="1" applyProtection="1">
      <alignment horizontal="center"/>
      <protection locked="0"/>
    </xf>
    <xf numFmtId="1" fontId="0" fillId="36" borderId="10" xfId="0" applyNumberFormat="1" applyFill="1" applyBorder="1" applyAlignment="1" applyProtection="1">
      <alignment horizontal="center"/>
      <protection locked="0"/>
    </xf>
    <xf numFmtId="14" fontId="0" fillId="33" borderId="10" xfId="0" applyNumberFormat="1" applyFill="1" applyBorder="1" applyAlignment="1" applyProtection="1">
      <alignment horizontal="left"/>
      <protection locked="0"/>
    </xf>
    <xf numFmtId="0" fontId="0" fillId="37" borderId="0" xfId="0" applyFill="1" applyAlignment="1">
      <alignment/>
    </xf>
    <xf numFmtId="0" fontId="0" fillId="34" borderId="10" xfId="0" applyFont="1" applyFill="1" applyBorder="1" applyAlignment="1" applyProtection="1">
      <alignment horizontal="center" vertical="center"/>
      <protection/>
    </xf>
    <xf numFmtId="0" fontId="0" fillId="34" borderId="10" xfId="0" applyFill="1" applyBorder="1" applyAlignment="1" applyProtection="1">
      <alignment horizontal="center"/>
      <protection/>
    </xf>
    <xf numFmtId="164" fontId="0" fillId="36" borderId="17" xfId="0" applyNumberFormat="1" applyFont="1" applyFill="1" applyBorder="1" applyAlignment="1" applyProtection="1">
      <alignment horizontal="center" vertical="center"/>
      <protection/>
    </xf>
    <xf numFmtId="164" fontId="0" fillId="36" borderId="18" xfId="0" applyNumberFormat="1" applyFont="1" applyFill="1" applyBorder="1" applyAlignment="1" applyProtection="1">
      <alignment horizontal="center" vertical="center"/>
      <protection/>
    </xf>
    <xf numFmtId="164" fontId="0" fillId="36" borderId="18" xfId="0" applyNumberFormat="1" applyFill="1" applyBorder="1" applyAlignment="1" applyProtection="1">
      <alignment horizontal="center"/>
      <protection/>
    </xf>
    <xf numFmtId="0" fontId="0" fillId="34" borderId="16" xfId="0" applyFill="1" applyBorder="1" applyAlignment="1" applyProtection="1">
      <alignment horizontal="center"/>
      <protection/>
    </xf>
    <xf numFmtId="0" fontId="0" fillId="37" borderId="19" xfId="0" applyFill="1" applyBorder="1" applyAlignment="1">
      <alignment/>
    </xf>
    <xf numFmtId="0" fontId="0" fillId="37" borderId="19" xfId="0" applyFill="1" applyBorder="1" applyAlignment="1" applyProtection="1">
      <alignment/>
      <protection locked="0"/>
    </xf>
    <xf numFmtId="0" fontId="0" fillId="37" borderId="0" xfId="0" applyFill="1" applyBorder="1" applyAlignment="1">
      <alignment/>
    </xf>
    <xf numFmtId="0" fontId="0" fillId="33" borderId="0" xfId="0" applyFill="1" applyAlignment="1" applyProtection="1">
      <alignment/>
      <protection/>
    </xf>
    <xf numFmtId="0" fontId="0" fillId="0" borderId="0" xfId="0" applyAlignment="1" applyProtection="1">
      <alignment/>
      <protection/>
    </xf>
    <xf numFmtId="0" fontId="0" fillId="35" borderId="20" xfId="0" applyFill="1" applyBorder="1" applyAlignment="1" applyProtection="1">
      <alignment/>
      <protection/>
    </xf>
    <xf numFmtId="0" fontId="0" fillId="35" borderId="21" xfId="0" applyFill="1" applyBorder="1" applyAlignment="1" applyProtection="1">
      <alignment/>
      <protection/>
    </xf>
    <xf numFmtId="0" fontId="0" fillId="35" borderId="22" xfId="0" applyFill="1" applyBorder="1" applyAlignment="1" applyProtection="1">
      <alignment/>
      <protection/>
    </xf>
    <xf numFmtId="0" fontId="0" fillId="34" borderId="21" xfId="0" applyFill="1" applyBorder="1" applyAlignment="1" applyProtection="1">
      <alignment/>
      <protection/>
    </xf>
    <xf numFmtId="0" fontId="0" fillId="34" borderId="22" xfId="0" applyFill="1" applyBorder="1" applyAlignment="1" applyProtection="1">
      <alignment/>
      <protection/>
    </xf>
    <xf numFmtId="0" fontId="0" fillId="35" borderId="23" xfId="0" applyFill="1" applyBorder="1" applyAlignment="1" applyProtection="1">
      <alignment/>
      <protection/>
    </xf>
    <xf numFmtId="0" fontId="0" fillId="35" borderId="0" xfId="0" applyFill="1" applyBorder="1" applyAlignment="1" applyProtection="1">
      <alignment/>
      <protection/>
    </xf>
    <xf numFmtId="0" fontId="0" fillId="35" borderId="24" xfId="0" applyFill="1" applyBorder="1" applyAlignment="1" applyProtection="1">
      <alignment/>
      <protection/>
    </xf>
    <xf numFmtId="0" fontId="0" fillId="34" borderId="0" xfId="0" applyFill="1" applyBorder="1" applyAlignment="1" applyProtection="1">
      <alignment/>
      <protection/>
    </xf>
    <xf numFmtId="0" fontId="0" fillId="34" borderId="24" xfId="0" applyFill="1" applyBorder="1" applyAlignment="1" applyProtection="1">
      <alignment/>
      <protection/>
    </xf>
    <xf numFmtId="0" fontId="0" fillId="34" borderId="23" xfId="0" applyFill="1" applyBorder="1" applyAlignment="1" applyProtection="1">
      <alignment horizontal="right"/>
      <protection/>
    </xf>
    <xf numFmtId="0" fontId="0" fillId="34" borderId="0" xfId="0" applyFill="1" applyBorder="1" applyAlignment="1" applyProtection="1">
      <alignment horizontal="right"/>
      <protection/>
    </xf>
    <xf numFmtId="0" fontId="8" fillId="34" borderId="0" xfId="0" applyFont="1" applyFill="1" applyBorder="1" applyAlignment="1" applyProtection="1">
      <alignment horizontal="right" vertical="top" wrapText="1"/>
      <protection/>
    </xf>
    <xf numFmtId="0" fontId="2" fillId="34" borderId="23" xfId="0" applyFont="1" applyFill="1" applyBorder="1" applyAlignment="1" applyProtection="1">
      <alignment horizontal="center" vertical="top"/>
      <protection/>
    </xf>
    <xf numFmtId="0" fontId="2" fillId="34" borderId="0" xfId="0" applyFont="1" applyFill="1" applyBorder="1" applyAlignment="1" applyProtection="1">
      <alignment horizontal="center" vertical="top"/>
      <protection/>
    </xf>
    <xf numFmtId="1" fontId="0" fillId="34" borderId="0" xfId="0" applyNumberFormat="1" applyFill="1" applyBorder="1" applyAlignment="1" applyProtection="1">
      <alignment horizontal="center"/>
      <protection/>
    </xf>
    <xf numFmtId="0" fontId="0" fillId="34" borderId="23" xfId="0" applyFill="1" applyBorder="1" applyAlignment="1" applyProtection="1">
      <alignment/>
      <protection/>
    </xf>
    <xf numFmtId="0" fontId="0" fillId="34" borderId="0" xfId="0" applyFont="1" applyFill="1" applyBorder="1" applyAlignment="1" applyProtection="1">
      <alignment horizontal="right"/>
      <protection/>
    </xf>
    <xf numFmtId="0" fontId="0" fillId="34" borderId="0" xfId="0" applyFill="1" applyBorder="1" applyAlignment="1" applyProtection="1">
      <alignment horizontal="left"/>
      <protection/>
    </xf>
    <xf numFmtId="0" fontId="4" fillId="34" borderId="0" xfId="0" applyFont="1" applyFill="1" applyBorder="1" applyAlignment="1" applyProtection="1">
      <alignment horizontal="right"/>
      <protection/>
    </xf>
    <xf numFmtId="0" fontId="8" fillId="38" borderId="0" xfId="0" applyFont="1" applyFill="1" applyBorder="1" applyAlignment="1" applyProtection="1">
      <alignment horizontal="right" vertical="top" wrapText="1"/>
      <protection/>
    </xf>
    <xf numFmtId="1" fontId="0" fillId="38" borderId="0" xfId="0" applyNumberFormat="1" applyFill="1" applyBorder="1" applyAlignment="1" applyProtection="1">
      <alignment horizontal="center"/>
      <protection/>
    </xf>
    <xf numFmtId="0" fontId="0" fillId="34" borderId="25" xfId="0" applyFont="1" applyFill="1" applyBorder="1" applyAlignment="1" applyProtection="1">
      <alignment horizontal="center" vertical="center"/>
      <protection/>
    </xf>
    <xf numFmtId="0" fontId="0" fillId="34" borderId="25" xfId="0" applyFont="1" applyFill="1" applyBorder="1" applyAlignment="1" applyProtection="1">
      <alignment horizontal="center"/>
      <protection/>
    </xf>
    <xf numFmtId="0" fontId="0" fillId="34" borderId="0" xfId="0" applyFont="1" applyFill="1" applyBorder="1" applyAlignment="1" applyProtection="1">
      <alignment horizontal="center" vertical="center"/>
      <protection/>
    </xf>
    <xf numFmtId="0" fontId="0" fillId="34" borderId="0" xfId="0" applyFont="1" applyFill="1" applyBorder="1" applyAlignment="1" applyProtection="1">
      <alignment horizontal="center"/>
      <protection/>
    </xf>
    <xf numFmtId="0" fontId="0" fillId="33" borderId="0" xfId="0" applyFill="1" applyBorder="1" applyAlignment="1" applyProtection="1">
      <alignment/>
      <protection/>
    </xf>
    <xf numFmtId="164" fontId="2" fillId="33" borderId="26" xfId="0" applyNumberFormat="1" applyFont="1" applyFill="1" applyBorder="1" applyAlignment="1" applyProtection="1">
      <alignment/>
      <protection/>
    </xf>
    <xf numFmtId="2" fontId="0" fillId="34" borderId="16" xfId="0" applyNumberFormat="1" applyFill="1" applyBorder="1" applyAlignment="1" applyProtection="1">
      <alignment horizontal="center"/>
      <protection/>
    </xf>
    <xf numFmtId="0" fontId="0" fillId="34" borderId="27" xfId="0" applyFont="1" applyFill="1" applyBorder="1" applyAlignment="1" applyProtection="1">
      <alignment horizontal="left"/>
      <protection/>
    </xf>
    <xf numFmtId="0" fontId="0" fillId="0" borderId="28" xfId="0" applyBorder="1" applyAlignment="1" applyProtection="1">
      <alignment/>
      <protection/>
    </xf>
    <xf numFmtId="1" fontId="0" fillId="34" borderId="10" xfId="0" applyNumberFormat="1" applyFill="1" applyBorder="1" applyAlignment="1" applyProtection="1">
      <alignment horizontal="center"/>
      <protection/>
    </xf>
    <xf numFmtId="164" fontId="3" fillId="34" borderId="10" xfId="0" applyNumberFormat="1" applyFont="1" applyFill="1" applyBorder="1" applyAlignment="1" applyProtection="1">
      <alignment horizontal="center"/>
      <protection/>
    </xf>
    <xf numFmtId="164" fontId="0" fillId="34" borderId="10" xfId="0" applyNumberFormat="1" applyFill="1" applyBorder="1" applyAlignment="1" applyProtection="1">
      <alignment horizontal="center"/>
      <protection/>
    </xf>
    <xf numFmtId="0" fontId="0" fillId="33" borderId="0" xfId="0" applyFill="1" applyBorder="1" applyAlignment="1" applyProtection="1">
      <alignment horizontal="left"/>
      <protection/>
    </xf>
    <xf numFmtId="0" fontId="0" fillId="33" borderId="0" xfId="0" applyFill="1" applyBorder="1" applyAlignment="1" applyProtection="1">
      <alignment horizontal="center"/>
      <protection/>
    </xf>
    <xf numFmtId="0" fontId="0" fillId="33" borderId="0" xfId="0" applyFill="1" applyBorder="1" applyAlignment="1" applyProtection="1">
      <alignment horizontal="right"/>
      <protection/>
    </xf>
    <xf numFmtId="2" fontId="4" fillId="33" borderId="0" xfId="0" applyNumberFormat="1" applyFont="1" applyFill="1" applyBorder="1" applyAlignment="1" applyProtection="1">
      <alignment horizontal="center"/>
      <protection/>
    </xf>
    <xf numFmtId="0" fontId="4" fillId="33" borderId="0" xfId="0" applyFont="1" applyFill="1" applyBorder="1" applyAlignment="1" applyProtection="1">
      <alignment horizontal="center"/>
      <protection/>
    </xf>
    <xf numFmtId="0" fontId="0" fillId="0" borderId="29" xfId="0" applyBorder="1" applyAlignment="1" applyProtection="1">
      <alignment/>
      <protection/>
    </xf>
    <xf numFmtId="0" fontId="0" fillId="34" borderId="30" xfId="0" applyFill="1" applyBorder="1" applyAlignment="1" applyProtection="1">
      <alignment/>
      <protection/>
    </xf>
    <xf numFmtId="0" fontId="0" fillId="34" borderId="25" xfId="0" applyFill="1" applyBorder="1" applyAlignment="1" applyProtection="1">
      <alignment/>
      <protection/>
    </xf>
    <xf numFmtId="0" fontId="0" fillId="34" borderId="31" xfId="0" applyFill="1" applyBorder="1" applyAlignment="1" applyProtection="1">
      <alignment/>
      <protection/>
    </xf>
    <xf numFmtId="0" fontId="0" fillId="34" borderId="11" xfId="0" applyFont="1" applyFill="1" applyBorder="1" applyAlignment="1" applyProtection="1">
      <alignment horizontal="right"/>
      <protection/>
    </xf>
    <xf numFmtId="0" fontId="0" fillId="34" borderId="11" xfId="0" applyFont="1" applyFill="1" applyBorder="1" applyAlignment="1" applyProtection="1">
      <alignment/>
      <protection/>
    </xf>
    <xf numFmtId="0" fontId="0" fillId="34" borderId="12" xfId="0" applyFill="1" applyBorder="1" applyAlignment="1" applyProtection="1">
      <alignment/>
      <protection/>
    </xf>
    <xf numFmtId="0" fontId="0" fillId="34" borderId="32" xfId="0" applyFont="1" applyFill="1" applyBorder="1" applyAlignment="1" applyProtection="1">
      <alignment horizontal="right"/>
      <protection/>
    </xf>
    <xf numFmtId="0" fontId="0" fillId="34" borderId="33" xfId="0" applyFill="1" applyBorder="1" applyAlignment="1" applyProtection="1">
      <alignment/>
      <protection/>
    </xf>
    <xf numFmtId="0" fontId="0" fillId="34" borderId="34" xfId="0" applyFill="1" applyBorder="1" applyAlignment="1" applyProtection="1">
      <alignment/>
      <protection/>
    </xf>
    <xf numFmtId="0" fontId="3" fillId="34" borderId="35" xfId="0" applyFont="1" applyFill="1" applyBorder="1" applyAlignment="1" applyProtection="1">
      <alignment horizontal="center"/>
      <protection/>
    </xf>
    <xf numFmtId="0" fontId="0" fillId="34" borderId="35" xfId="0" applyFill="1" applyBorder="1" applyAlignment="1" applyProtection="1">
      <alignment horizontal="center"/>
      <protection/>
    </xf>
    <xf numFmtId="0" fontId="0" fillId="34" borderId="36" xfId="0" applyFill="1" applyBorder="1" applyAlignment="1" applyProtection="1">
      <alignment horizontal="center"/>
      <protection/>
    </xf>
    <xf numFmtId="164" fontId="0" fillId="34" borderId="16" xfId="0" applyNumberFormat="1" applyFill="1" applyBorder="1" applyAlignment="1" applyProtection="1">
      <alignment horizontal="center"/>
      <protection/>
    </xf>
    <xf numFmtId="0" fontId="4" fillId="33" borderId="0" xfId="0" applyFont="1" applyFill="1" applyAlignment="1" applyProtection="1">
      <alignment horizontal="right"/>
      <protection/>
    </xf>
    <xf numFmtId="164" fontId="0" fillId="33" borderId="10" xfId="0" applyNumberFormat="1" applyFill="1" applyBorder="1" applyAlignment="1" applyProtection="1">
      <alignment horizontal="center"/>
      <protection/>
    </xf>
    <xf numFmtId="0" fontId="0" fillId="0" borderId="0" xfId="0" applyFill="1" applyBorder="1" applyAlignment="1" applyProtection="1">
      <alignment/>
      <protection/>
    </xf>
    <xf numFmtId="0" fontId="6" fillId="33" borderId="0" xfId="0" applyFont="1" applyFill="1" applyBorder="1" applyAlignment="1" applyProtection="1">
      <alignment horizontal="right" vertical="center"/>
      <protection/>
    </xf>
    <xf numFmtId="0" fontId="0" fillId="37" borderId="0" xfId="0" applyFill="1" applyAlignment="1" applyProtection="1">
      <alignment/>
      <protection/>
    </xf>
    <xf numFmtId="0" fontId="0" fillId="35" borderId="37" xfId="0" applyFill="1" applyBorder="1" applyAlignment="1" applyProtection="1">
      <alignment/>
      <protection/>
    </xf>
    <xf numFmtId="0" fontId="0" fillId="35" borderId="38" xfId="0" applyFill="1" applyBorder="1" applyAlignment="1" applyProtection="1">
      <alignment/>
      <protection/>
    </xf>
    <xf numFmtId="0" fontId="0" fillId="35" borderId="39" xfId="0" applyFill="1" applyBorder="1" applyAlignment="1" applyProtection="1">
      <alignment/>
      <protection/>
    </xf>
    <xf numFmtId="0" fontId="0" fillId="35" borderId="40" xfId="0" applyFill="1" applyBorder="1" applyAlignment="1" applyProtection="1">
      <alignment/>
      <protection/>
    </xf>
    <xf numFmtId="0" fontId="7" fillId="35" borderId="0" xfId="0" applyFont="1" applyFill="1" applyBorder="1" applyAlignment="1" applyProtection="1">
      <alignment/>
      <protection/>
    </xf>
    <xf numFmtId="0" fontId="0" fillId="35" borderId="41" xfId="0" applyFill="1" applyBorder="1" applyAlignment="1" applyProtection="1">
      <alignment/>
      <protection/>
    </xf>
    <xf numFmtId="0" fontId="0" fillId="35" borderId="42" xfId="0" applyFill="1" applyBorder="1" applyAlignment="1" applyProtection="1">
      <alignment/>
      <protection/>
    </xf>
    <xf numFmtId="0" fontId="0" fillId="33" borderId="0" xfId="0" applyFont="1" applyFill="1" applyAlignment="1" applyProtection="1">
      <alignment/>
      <protection/>
    </xf>
    <xf numFmtId="0" fontId="3" fillId="34" borderId="10" xfId="0" applyFont="1" applyFill="1" applyBorder="1" applyAlignment="1" applyProtection="1">
      <alignment horizontal="center"/>
      <protection/>
    </xf>
    <xf numFmtId="49" fontId="3" fillId="0" borderId="10" xfId="0" applyNumberFormat="1" applyFont="1" applyFill="1" applyBorder="1" applyAlignment="1" applyProtection="1">
      <alignment horizontal="left"/>
      <protection/>
    </xf>
    <xf numFmtId="0" fontId="2" fillId="0" borderId="10" xfId="0" applyFont="1" applyFill="1" applyBorder="1" applyAlignment="1" applyProtection="1">
      <alignment horizontal="center"/>
      <protection/>
    </xf>
    <xf numFmtId="0" fontId="0" fillId="35" borderId="43" xfId="0" applyFill="1" applyBorder="1" applyAlignment="1" applyProtection="1">
      <alignment/>
      <protection/>
    </xf>
    <xf numFmtId="0" fontId="0" fillId="35" borderId="44" xfId="0" applyFill="1" applyBorder="1" applyAlignment="1" applyProtection="1">
      <alignment/>
      <protection/>
    </xf>
    <xf numFmtId="0" fontId="13" fillId="37" borderId="0" xfId="0" applyFont="1" applyFill="1" applyAlignment="1" applyProtection="1">
      <alignment/>
      <protection/>
    </xf>
    <xf numFmtId="0" fontId="0" fillId="34" borderId="10" xfId="0" applyFont="1" applyFill="1" applyBorder="1" applyAlignment="1" applyProtection="1">
      <alignment horizontal="center"/>
      <protection/>
    </xf>
    <xf numFmtId="0" fontId="12" fillId="37" borderId="0" xfId="0" applyFont="1" applyFill="1" applyAlignment="1" applyProtection="1">
      <alignment/>
      <protection/>
    </xf>
    <xf numFmtId="0" fontId="2" fillId="35" borderId="0" xfId="0" applyFont="1" applyFill="1" applyAlignment="1" applyProtection="1">
      <alignment horizontal="center"/>
      <protection/>
    </xf>
    <xf numFmtId="0" fontId="3" fillId="0" borderId="10" xfId="0" applyFont="1" applyFill="1" applyBorder="1" applyAlignment="1" applyProtection="1">
      <alignment horizontal="center"/>
      <protection/>
    </xf>
    <xf numFmtId="0" fontId="0" fillId="0" borderId="10" xfId="0" applyBorder="1" applyAlignment="1" applyProtection="1">
      <alignment/>
      <protection locked="0"/>
    </xf>
    <xf numFmtId="0" fontId="0" fillId="0" borderId="10" xfId="0" applyFont="1" applyBorder="1" applyAlignment="1" applyProtection="1">
      <alignment horizontal="left"/>
      <protection locked="0"/>
    </xf>
    <xf numFmtId="0" fontId="6" fillId="33" borderId="0" xfId="0" applyFont="1" applyFill="1" applyAlignment="1" applyProtection="1">
      <alignment horizontal="right" vertical="center"/>
      <protection/>
    </xf>
    <xf numFmtId="0" fontId="0" fillId="35" borderId="45" xfId="0" applyFill="1" applyBorder="1" applyAlignment="1" applyProtection="1">
      <alignment/>
      <protection/>
    </xf>
    <xf numFmtId="0" fontId="0" fillId="35" borderId="46" xfId="0" applyFill="1" applyBorder="1" applyAlignment="1" applyProtection="1">
      <alignment/>
      <protection/>
    </xf>
    <xf numFmtId="0" fontId="0" fillId="35" borderId="47" xfId="0" applyFill="1" applyBorder="1" applyAlignment="1" applyProtection="1">
      <alignment/>
      <protection/>
    </xf>
    <xf numFmtId="0" fontId="0" fillId="35" borderId="48" xfId="0" applyFill="1" applyBorder="1" applyAlignment="1" applyProtection="1">
      <alignment/>
      <protection/>
    </xf>
    <xf numFmtId="0" fontId="0" fillId="35" borderId="49" xfId="0" applyFill="1" applyBorder="1" applyAlignment="1" applyProtection="1">
      <alignment/>
      <protection/>
    </xf>
    <xf numFmtId="0" fontId="0" fillId="35" borderId="50" xfId="0" applyFill="1" applyBorder="1" applyAlignment="1" applyProtection="1">
      <alignment/>
      <protection/>
    </xf>
    <xf numFmtId="0" fontId="0" fillId="35" borderId="51" xfId="0" applyFill="1" applyBorder="1" applyAlignment="1" applyProtection="1">
      <alignment/>
      <protection/>
    </xf>
    <xf numFmtId="0" fontId="0" fillId="35" borderId="52" xfId="0" applyFill="1" applyBorder="1" applyAlignment="1" applyProtection="1">
      <alignment/>
      <protection/>
    </xf>
    <xf numFmtId="0" fontId="4" fillId="33" borderId="0" xfId="0" applyFont="1" applyFill="1" applyBorder="1" applyAlignment="1" applyProtection="1">
      <alignment horizontal="right"/>
      <protection/>
    </xf>
    <xf numFmtId="0" fontId="0" fillId="0" borderId="16" xfId="0" applyNumberFormat="1" applyFont="1" applyBorder="1" applyAlignment="1" applyProtection="1">
      <alignment/>
      <protection/>
    </xf>
    <xf numFmtId="0" fontId="0" fillId="37" borderId="0" xfId="0" applyFill="1" applyBorder="1" applyAlignment="1" applyProtection="1">
      <alignment/>
      <protection/>
    </xf>
    <xf numFmtId="0" fontId="2" fillId="37" borderId="0" xfId="0" applyFont="1" applyFill="1" applyBorder="1" applyAlignment="1" applyProtection="1">
      <alignment/>
      <protection/>
    </xf>
    <xf numFmtId="0" fontId="0" fillId="37" borderId="0" xfId="0" applyFont="1" applyFill="1" applyBorder="1" applyAlignment="1" applyProtection="1">
      <alignment horizontal="right"/>
      <protection/>
    </xf>
    <xf numFmtId="0" fontId="0" fillId="37" borderId="0" xfId="0" applyFill="1" applyBorder="1" applyAlignment="1" applyProtection="1">
      <alignment horizontal="left"/>
      <protection/>
    </xf>
    <xf numFmtId="0" fontId="0" fillId="37" borderId="0" xfId="0" applyFont="1" applyFill="1" applyBorder="1" applyAlignment="1" applyProtection="1">
      <alignment/>
      <protection/>
    </xf>
    <xf numFmtId="0" fontId="0" fillId="37" borderId="0" xfId="0" applyFill="1" applyBorder="1" applyAlignment="1" applyProtection="1">
      <alignment horizontal="center"/>
      <protection/>
    </xf>
    <xf numFmtId="0" fontId="3" fillId="37" borderId="0" xfId="0" applyFont="1" applyFill="1" applyBorder="1" applyAlignment="1" applyProtection="1">
      <alignment horizontal="center"/>
      <protection/>
    </xf>
    <xf numFmtId="1" fontId="0" fillId="37" borderId="0" xfId="0" applyNumberFormat="1" applyFill="1" applyBorder="1" applyAlignment="1" applyProtection="1">
      <alignment horizontal="center"/>
      <protection/>
    </xf>
    <xf numFmtId="0" fontId="0" fillId="37" borderId="0" xfId="0" applyNumberFormat="1" applyFont="1" applyFill="1" applyBorder="1" applyAlignment="1" applyProtection="1">
      <alignment/>
      <protection/>
    </xf>
    <xf numFmtId="164" fontId="0" fillId="37" borderId="0" xfId="0" applyNumberFormat="1" applyFill="1" applyBorder="1" applyAlignment="1" applyProtection="1">
      <alignment horizontal="center"/>
      <protection/>
    </xf>
    <xf numFmtId="164" fontId="3" fillId="37" borderId="0" xfId="0" applyNumberFormat="1" applyFont="1" applyFill="1" applyBorder="1" applyAlignment="1" applyProtection="1">
      <alignment horizontal="center"/>
      <protection/>
    </xf>
    <xf numFmtId="0" fontId="0" fillId="37" borderId="0" xfId="0" applyNumberFormat="1" applyFill="1" applyBorder="1" applyAlignment="1" applyProtection="1">
      <alignment/>
      <protection/>
    </xf>
    <xf numFmtId="0" fontId="4" fillId="37" borderId="0" xfId="0" applyFont="1" applyFill="1" applyBorder="1" applyAlignment="1" applyProtection="1">
      <alignment horizontal="right"/>
      <protection/>
    </xf>
    <xf numFmtId="0" fontId="0" fillId="0" borderId="0" xfId="0" applyAlignment="1" applyProtection="1">
      <alignment/>
      <protection hidden="1"/>
    </xf>
    <xf numFmtId="0" fontId="2" fillId="33" borderId="0" xfId="0" applyFont="1" applyFill="1" applyAlignment="1" applyProtection="1">
      <alignment/>
      <protection hidden="1"/>
    </xf>
    <xf numFmtId="0" fontId="2" fillId="0" borderId="0" xfId="0" applyFont="1" applyAlignment="1" applyProtection="1">
      <alignment/>
      <protection hidden="1"/>
    </xf>
    <xf numFmtId="0" fontId="2" fillId="33" borderId="0" xfId="0" applyFont="1" applyFill="1" applyAlignment="1" applyProtection="1">
      <alignment/>
      <protection hidden="1" locked="0"/>
    </xf>
    <xf numFmtId="0" fontId="0" fillId="33" borderId="0" xfId="0" applyFill="1" applyAlignment="1" applyProtection="1">
      <alignment/>
      <protection hidden="1" locked="0"/>
    </xf>
    <xf numFmtId="0" fontId="2" fillId="37" borderId="0" xfId="0" applyFont="1" applyFill="1" applyBorder="1" applyAlignment="1" applyProtection="1">
      <alignment/>
      <protection hidden="1"/>
    </xf>
    <xf numFmtId="0" fontId="0" fillId="37" borderId="0" xfId="0" applyFill="1" applyBorder="1" applyAlignment="1" applyProtection="1">
      <alignment/>
      <protection hidden="1"/>
    </xf>
    <xf numFmtId="0" fontId="0" fillId="37" borderId="0" xfId="0" applyFill="1" applyAlignment="1" applyProtection="1">
      <alignment/>
      <protection hidden="1"/>
    </xf>
    <xf numFmtId="166" fontId="0" fillId="33" borderId="0" xfId="0" applyNumberFormat="1" applyFill="1" applyBorder="1" applyAlignment="1" applyProtection="1">
      <alignment/>
      <protection/>
    </xf>
    <xf numFmtId="166" fontId="0" fillId="35" borderId="53" xfId="0" applyNumberFormat="1" applyFill="1" applyBorder="1" applyAlignment="1" applyProtection="1">
      <alignment/>
      <protection/>
    </xf>
    <xf numFmtId="166" fontId="0" fillId="35" borderId="54" xfId="0" applyNumberFormat="1" applyFill="1" applyBorder="1" applyAlignment="1" applyProtection="1">
      <alignment/>
      <protection/>
    </xf>
    <xf numFmtId="166" fontId="0" fillId="35" borderId="55" xfId="0" applyNumberFormat="1" applyFill="1" applyBorder="1" applyAlignment="1" applyProtection="1">
      <alignment/>
      <protection/>
    </xf>
    <xf numFmtId="166" fontId="2" fillId="35" borderId="0" xfId="0" applyNumberFormat="1" applyFont="1" applyFill="1" applyBorder="1" applyAlignment="1" applyProtection="1">
      <alignment horizontal="center"/>
      <protection/>
    </xf>
    <xf numFmtId="166" fontId="2" fillId="0" borderId="10" xfId="0" applyNumberFormat="1" applyFont="1" applyFill="1" applyBorder="1" applyAlignment="1" applyProtection="1">
      <alignment horizontal="center"/>
      <protection/>
    </xf>
    <xf numFmtId="166" fontId="3" fillId="0" borderId="10" xfId="0" applyNumberFormat="1" applyFont="1" applyFill="1" applyBorder="1" applyAlignment="1" applyProtection="1">
      <alignment horizontal="center"/>
      <protection/>
    </xf>
    <xf numFmtId="166" fontId="0" fillId="0" borderId="10" xfId="0" applyNumberFormat="1" applyFont="1" applyBorder="1" applyAlignment="1" applyProtection="1">
      <alignment horizontal="center"/>
      <protection locked="0"/>
    </xf>
    <xf numFmtId="166" fontId="0" fillId="0" borderId="0" xfId="0" applyNumberFormat="1" applyAlignment="1">
      <alignment/>
    </xf>
    <xf numFmtId="0" fontId="0" fillId="0" borderId="56" xfId="0" applyBorder="1" applyAlignment="1">
      <alignment/>
    </xf>
    <xf numFmtId="0" fontId="0" fillId="0" borderId="57" xfId="0" applyBorder="1" applyAlignment="1">
      <alignment/>
    </xf>
    <xf numFmtId="0" fontId="3" fillId="33" borderId="10" xfId="0" applyFont="1" applyFill="1" applyBorder="1" applyAlignment="1" applyProtection="1">
      <alignment horizontal="center"/>
      <protection locked="0"/>
    </xf>
    <xf numFmtId="0" fontId="0" fillId="34" borderId="0" xfId="0" applyFill="1" applyBorder="1" applyAlignment="1" applyProtection="1">
      <alignment horizontal="center"/>
      <protection/>
    </xf>
    <xf numFmtId="0" fontId="0" fillId="0" borderId="10" xfId="0" applyBorder="1" applyAlignment="1" applyProtection="1">
      <alignment/>
      <protection/>
    </xf>
    <xf numFmtId="164" fontId="0" fillId="36" borderId="17" xfId="0" applyNumberFormat="1" applyFill="1" applyBorder="1" applyAlignment="1" applyProtection="1">
      <alignment horizontal="center"/>
      <protection/>
    </xf>
    <xf numFmtId="0" fontId="0" fillId="0" borderId="0" xfId="0" applyFont="1" applyAlignment="1">
      <alignment/>
    </xf>
    <xf numFmtId="10" fontId="0" fillId="36" borderId="16" xfId="0" applyNumberFormat="1" applyFill="1" applyBorder="1" applyAlignment="1" applyProtection="1">
      <alignment horizontal="center"/>
      <protection/>
    </xf>
    <xf numFmtId="0" fontId="0" fillId="0" borderId="10" xfId="0" applyNumberFormat="1" applyBorder="1" applyAlignment="1" applyProtection="1">
      <alignment/>
      <protection locked="0"/>
    </xf>
    <xf numFmtId="164" fontId="0" fillId="0" borderId="10" xfId="0" applyNumberFormat="1" applyBorder="1" applyAlignment="1" applyProtection="1">
      <alignment horizontal="center"/>
      <protection locked="0"/>
    </xf>
    <xf numFmtId="0" fontId="0" fillId="39" borderId="0" xfId="0" applyFill="1" applyAlignment="1" applyProtection="1">
      <alignment/>
      <protection/>
    </xf>
    <xf numFmtId="0" fontId="0" fillId="39" borderId="0" xfId="0" applyFill="1" applyAlignment="1">
      <alignment/>
    </xf>
    <xf numFmtId="0" fontId="0" fillId="34" borderId="58" xfId="0" applyFont="1" applyFill="1" applyBorder="1" applyAlignment="1" applyProtection="1">
      <alignment horizontal="centerContinuous" vertical="center"/>
      <protection locked="0"/>
    </xf>
    <xf numFmtId="164" fontId="0" fillId="36" borderId="13" xfId="0" applyNumberFormat="1" applyFont="1" applyFill="1" applyBorder="1" applyAlignment="1" applyProtection="1">
      <alignment horizontal="center" vertical="center"/>
      <protection/>
    </xf>
    <xf numFmtId="164" fontId="0" fillId="36" borderId="59" xfId="0" applyNumberFormat="1" applyFont="1" applyFill="1" applyBorder="1" applyAlignment="1" applyProtection="1">
      <alignment horizontal="center" vertical="center"/>
      <protection/>
    </xf>
    <xf numFmtId="0" fontId="0" fillId="34" borderId="60" xfId="0" applyFont="1" applyFill="1" applyBorder="1" applyAlignment="1" applyProtection="1">
      <alignment horizontal="centerContinuous" vertical="center"/>
      <protection/>
    </xf>
    <xf numFmtId="0" fontId="0" fillId="34" borderId="60" xfId="0" applyFont="1" applyFill="1" applyBorder="1" applyAlignment="1" applyProtection="1">
      <alignment horizontal="centerContinuous" vertical="center"/>
      <protection locked="0"/>
    </xf>
    <xf numFmtId="0" fontId="0" fillId="34" borderId="61" xfId="0" applyFont="1" applyFill="1" applyBorder="1" applyAlignment="1" applyProtection="1">
      <alignment horizontal="centerContinuous" vertical="center"/>
      <protection/>
    </xf>
    <xf numFmtId="0" fontId="0" fillId="34" borderId="60" xfId="0" applyFont="1" applyFill="1" applyBorder="1" applyAlignment="1" applyProtection="1">
      <alignment horizontal="center" textRotation="255" shrinkToFit="1"/>
      <protection/>
    </xf>
    <xf numFmtId="164" fontId="2" fillId="33" borderId="35" xfId="0" applyNumberFormat="1" applyFont="1" applyFill="1" applyBorder="1" applyAlignment="1" applyProtection="1">
      <alignment/>
      <protection/>
    </xf>
    <xf numFmtId="0" fontId="0" fillId="34" borderId="60" xfId="0" applyFont="1" applyFill="1" applyBorder="1" applyAlignment="1" applyProtection="1">
      <alignment horizontal="center" textRotation="255" shrinkToFit="1"/>
      <protection locked="0"/>
    </xf>
    <xf numFmtId="166" fontId="3" fillId="0" borderId="62" xfId="0" applyNumberFormat="1" applyFont="1" applyFill="1" applyBorder="1" applyAlignment="1" applyProtection="1">
      <alignment horizontal="center"/>
      <protection/>
    </xf>
    <xf numFmtId="0" fontId="0" fillId="39" borderId="0" xfId="0" applyFont="1" applyFill="1" applyBorder="1" applyAlignment="1" applyProtection="1">
      <alignment/>
      <protection locked="0"/>
    </xf>
    <xf numFmtId="164" fontId="0" fillId="39" borderId="0" xfId="0" applyNumberFormat="1" applyFont="1" applyFill="1" applyBorder="1" applyAlignment="1" applyProtection="1">
      <alignment horizontal="center"/>
      <protection locked="0"/>
    </xf>
    <xf numFmtId="166" fontId="0" fillId="39" borderId="0" xfId="0" applyNumberFormat="1" applyFont="1" applyFill="1" applyBorder="1" applyAlignment="1" applyProtection="1">
      <alignment horizontal="center"/>
      <protection locked="0"/>
    </xf>
    <xf numFmtId="166" fontId="2" fillId="35" borderId="63" xfId="0" applyNumberFormat="1" applyFont="1" applyFill="1" applyBorder="1" applyAlignment="1" applyProtection="1">
      <alignment horizontal="center"/>
      <protection/>
    </xf>
    <xf numFmtId="166" fontId="0" fillId="39" borderId="0" xfId="0" applyNumberFormat="1" applyFill="1" applyAlignment="1">
      <alignment/>
    </xf>
    <xf numFmtId="0" fontId="0" fillId="0" borderId="64" xfId="0" applyBorder="1" applyAlignment="1" applyProtection="1">
      <alignment/>
      <protection/>
    </xf>
    <xf numFmtId="0" fontId="0" fillId="0" borderId="65" xfId="0" applyBorder="1" applyAlignment="1">
      <alignment/>
    </xf>
    <xf numFmtId="0" fontId="0" fillId="0" borderId="64" xfId="0" applyFont="1" applyBorder="1" applyAlignment="1" applyProtection="1">
      <alignment/>
      <protection/>
    </xf>
    <xf numFmtId="0" fontId="0" fillId="0" borderId="10" xfId="0" applyBorder="1" applyAlignment="1" applyProtection="1">
      <alignment horizontal="left"/>
      <protection/>
    </xf>
    <xf numFmtId="0" fontId="0" fillId="0" borderId="64" xfId="0" applyBorder="1" applyAlignment="1" applyProtection="1">
      <alignment horizontal="left"/>
      <protection/>
    </xf>
    <xf numFmtId="0" fontId="0" fillId="0" borderId="10" xfId="0" applyFont="1" applyBorder="1" applyAlignment="1" applyProtection="1">
      <alignment horizontal="left"/>
      <protection/>
    </xf>
    <xf numFmtId="0" fontId="0" fillId="0" borderId="26" xfId="0" applyBorder="1" applyAlignment="1">
      <alignment/>
    </xf>
    <xf numFmtId="0" fontId="0" fillId="0" borderId="64" xfId="0" applyFont="1" applyBorder="1" applyAlignment="1" applyProtection="1">
      <alignment horizontal="left"/>
      <protection/>
    </xf>
    <xf numFmtId="0" fontId="0" fillId="0" borderId="65" xfId="0" applyBorder="1" applyAlignment="1">
      <alignment horizontal="left"/>
    </xf>
    <xf numFmtId="0" fontId="0" fillId="34" borderId="66"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3" borderId="64" xfId="0" applyFont="1" applyFill="1" applyBorder="1" applyAlignment="1" applyProtection="1">
      <alignment vertical="center"/>
      <protection/>
    </xf>
    <xf numFmtId="0" fontId="0" fillId="33" borderId="26" xfId="0" applyFont="1" applyFill="1" applyBorder="1" applyAlignment="1" applyProtection="1">
      <alignment vertical="center"/>
      <protection/>
    </xf>
    <xf numFmtId="0" fontId="0" fillId="34" borderId="25" xfId="0" applyFont="1" applyFill="1" applyBorder="1" applyAlignment="1" applyProtection="1">
      <alignment horizontal="center" vertical="center"/>
      <protection/>
    </xf>
    <xf numFmtId="0" fontId="0" fillId="0" borderId="26" xfId="0" applyBorder="1" applyAlignment="1" applyProtection="1">
      <alignment horizontal="left"/>
      <protection/>
    </xf>
    <xf numFmtId="0" fontId="0" fillId="0" borderId="26" xfId="0" applyBorder="1" applyAlignment="1">
      <alignment vertical="center"/>
    </xf>
    <xf numFmtId="0" fontId="0" fillId="34" borderId="64" xfId="0" applyFill="1" applyBorder="1" applyAlignment="1" applyProtection="1">
      <alignment horizontal="right"/>
      <protection/>
    </xf>
    <xf numFmtId="0" fontId="0" fillId="34" borderId="26" xfId="0" applyFill="1" applyBorder="1" applyAlignment="1" applyProtection="1">
      <alignment horizontal="right"/>
      <protection/>
    </xf>
    <xf numFmtId="0" fontId="0" fillId="34" borderId="27" xfId="0" applyFill="1" applyBorder="1" applyAlignment="1" applyProtection="1">
      <alignment horizontal="right"/>
      <protection/>
    </xf>
    <xf numFmtId="0" fontId="0" fillId="34" borderId="10" xfId="0" applyFont="1" applyFill="1" applyBorder="1" applyAlignment="1" applyProtection="1">
      <alignment horizontal="right"/>
      <protection/>
    </xf>
    <xf numFmtId="0" fontId="0" fillId="34" borderId="64" xfId="0" applyFont="1" applyFill="1" applyBorder="1" applyAlignment="1" applyProtection="1">
      <alignment horizontal="right"/>
      <protection/>
    </xf>
    <xf numFmtId="0" fontId="0" fillId="34" borderId="23" xfId="0" applyFill="1" applyBorder="1" applyAlignment="1" applyProtection="1">
      <alignment horizontal="right"/>
      <protection/>
    </xf>
    <xf numFmtId="0" fontId="0" fillId="34" borderId="0" xfId="0" applyFill="1" applyBorder="1" applyAlignment="1" applyProtection="1">
      <alignment horizontal="right"/>
      <protection/>
    </xf>
    <xf numFmtId="0" fontId="2" fillId="35" borderId="23" xfId="0" applyFont="1" applyFill="1" applyBorder="1" applyAlignment="1" applyProtection="1">
      <alignment horizontal="center"/>
      <protection/>
    </xf>
    <xf numFmtId="0" fontId="2" fillId="35" borderId="0" xfId="0" applyFont="1" applyFill="1" applyBorder="1" applyAlignment="1" applyProtection="1">
      <alignment horizontal="center"/>
      <protection/>
    </xf>
    <xf numFmtId="0" fontId="2" fillId="35" borderId="24" xfId="0" applyFont="1" applyFill="1" applyBorder="1" applyAlignment="1" applyProtection="1">
      <alignment horizontal="center"/>
      <protection/>
    </xf>
    <xf numFmtId="0" fontId="0" fillId="33" borderId="64" xfId="0" applyFill="1" applyBorder="1" applyAlignment="1" applyProtection="1">
      <alignment horizontal="left"/>
      <protection locked="0"/>
    </xf>
    <xf numFmtId="0" fontId="0" fillId="33" borderId="27" xfId="0" applyFill="1" applyBorder="1" applyAlignment="1" applyProtection="1">
      <alignment horizontal="left"/>
      <protection locked="0"/>
    </xf>
    <xf numFmtId="0" fontId="0" fillId="34" borderId="0" xfId="0" applyFont="1" applyFill="1" applyBorder="1" applyAlignment="1" applyProtection="1">
      <alignment horizontal="right"/>
      <protection/>
    </xf>
    <xf numFmtId="0" fontId="0" fillId="33" borderId="26" xfId="0" applyFill="1" applyBorder="1" applyAlignment="1" applyProtection="1">
      <alignment horizontal="left"/>
      <protection locked="0"/>
    </xf>
    <xf numFmtId="0" fontId="2" fillId="35" borderId="0" xfId="53" applyFont="1" applyFill="1" applyBorder="1" applyAlignment="1" applyProtection="1">
      <alignment horizontal="center" vertical="top"/>
      <protection/>
    </xf>
    <xf numFmtId="0" fontId="0" fillId="33" borderId="64" xfId="0" applyFont="1" applyFill="1" applyBorder="1" applyAlignment="1" applyProtection="1">
      <alignment horizontal="left"/>
      <protection locked="0"/>
    </xf>
    <xf numFmtId="0" fontId="0" fillId="34" borderId="0" xfId="0" applyFont="1" applyFill="1" applyBorder="1" applyAlignment="1" applyProtection="1">
      <alignment horizontal="left"/>
      <protection/>
    </xf>
    <xf numFmtId="0" fontId="0" fillId="34" borderId="0" xfId="0" applyFill="1" applyBorder="1" applyAlignment="1" applyProtection="1">
      <alignment horizontal="left"/>
      <protection/>
    </xf>
    <xf numFmtId="0" fontId="8" fillId="34" borderId="0" xfId="0" applyFont="1" applyFill="1" applyBorder="1" applyAlignment="1" applyProtection="1">
      <alignment horizontal="right" vertical="top" wrapText="1"/>
      <protection/>
    </xf>
    <xf numFmtId="0" fontId="8" fillId="0" borderId="0" xfId="0" applyFont="1" applyBorder="1" applyAlignment="1" applyProtection="1">
      <alignment horizontal="right" vertical="top" wrapText="1"/>
      <protection/>
    </xf>
    <xf numFmtId="0" fontId="2" fillId="35" borderId="67" xfId="0" applyFont="1" applyFill="1" applyBorder="1" applyAlignment="1" applyProtection="1">
      <alignment horizontal="center"/>
      <protection/>
    </xf>
    <xf numFmtId="0" fontId="2" fillId="35" borderId="35" xfId="0" applyFont="1" applyFill="1" applyBorder="1" applyAlignment="1" applyProtection="1">
      <alignment horizontal="center"/>
      <protection/>
    </xf>
    <xf numFmtId="0" fontId="2" fillId="35" borderId="36" xfId="0" applyFont="1" applyFill="1" applyBorder="1" applyAlignment="1" applyProtection="1">
      <alignment horizontal="center"/>
      <protection/>
    </xf>
    <xf numFmtId="0" fontId="0" fillId="34" borderId="68" xfId="0" applyFont="1" applyFill="1" applyBorder="1" applyAlignment="1" applyProtection="1">
      <alignment horizontal="center" vertical="center"/>
      <protection/>
    </xf>
    <xf numFmtId="0" fontId="0" fillId="34" borderId="67" xfId="0" applyFont="1" applyFill="1" applyBorder="1" applyAlignment="1" applyProtection="1">
      <alignment horizontal="center" vertical="center"/>
      <protection/>
    </xf>
    <xf numFmtId="0" fontId="0" fillId="34" borderId="25" xfId="0" applyFont="1" applyFill="1" applyBorder="1" applyAlignment="1" applyProtection="1">
      <alignment vertical="center"/>
      <protection/>
    </xf>
    <xf numFmtId="0" fontId="0" fillId="34" borderId="0" xfId="0" applyFont="1" applyFill="1" applyBorder="1" applyAlignment="1" applyProtection="1">
      <alignment vertical="center"/>
      <protection/>
    </xf>
    <xf numFmtId="0" fontId="8" fillId="34" borderId="25"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0" fillId="0" borderId="65" xfId="0" applyBorder="1" applyAlignment="1">
      <alignment vertical="center"/>
    </xf>
    <xf numFmtId="0" fontId="0" fillId="34" borderId="26" xfId="0" applyFont="1" applyFill="1" applyBorder="1" applyAlignment="1" applyProtection="1">
      <alignment horizontal="left"/>
      <protection/>
    </xf>
    <xf numFmtId="0" fontId="0" fillId="33" borderId="0" xfId="0" applyFill="1" applyBorder="1" applyAlignment="1" applyProtection="1">
      <alignment horizontal="center"/>
      <protection/>
    </xf>
    <xf numFmtId="0" fontId="0" fillId="34" borderId="27" xfId="0" applyFont="1" applyFill="1" applyBorder="1" applyAlignment="1" applyProtection="1">
      <alignment horizontal="left"/>
      <protection/>
    </xf>
    <xf numFmtId="0" fontId="0" fillId="33" borderId="0" xfId="0" applyFill="1" applyBorder="1" applyAlignment="1" applyProtection="1">
      <alignment horizontal="left"/>
      <protection/>
    </xf>
    <xf numFmtId="0" fontId="4" fillId="33" borderId="23" xfId="0" applyFont="1" applyFill="1" applyBorder="1" applyAlignment="1" applyProtection="1">
      <alignment horizontal="center"/>
      <protection/>
    </xf>
    <xf numFmtId="0" fontId="1" fillId="33" borderId="0" xfId="0" applyFont="1" applyFill="1" applyBorder="1" applyAlignment="1" applyProtection="1">
      <alignment horizontal="center"/>
      <protection/>
    </xf>
    <xf numFmtId="0" fontId="0" fillId="34" borderId="16" xfId="0" applyFill="1" applyBorder="1" applyAlignment="1" applyProtection="1">
      <alignment horizontal="right"/>
      <protection/>
    </xf>
    <xf numFmtId="2" fontId="4" fillId="34" borderId="10" xfId="0" applyNumberFormat="1" applyFont="1" applyFill="1" applyBorder="1" applyAlignment="1" applyProtection="1">
      <alignment horizontal="center"/>
      <protection/>
    </xf>
    <xf numFmtId="0" fontId="4" fillId="34" borderId="10" xfId="0" applyFont="1" applyFill="1" applyBorder="1" applyAlignment="1" applyProtection="1">
      <alignment horizontal="center"/>
      <protection/>
    </xf>
    <xf numFmtId="2" fontId="0" fillId="34" borderId="10" xfId="0" applyNumberFormat="1" applyFill="1" applyBorder="1" applyAlignment="1" applyProtection="1">
      <alignment horizontal="center"/>
      <protection/>
    </xf>
    <xf numFmtId="0" fontId="0" fillId="34" borderId="10" xfId="0" applyFill="1" applyBorder="1" applyAlignment="1" applyProtection="1">
      <alignment horizontal="center"/>
      <protection/>
    </xf>
    <xf numFmtId="0" fontId="0" fillId="34" borderId="20" xfId="0" applyFill="1" applyBorder="1" applyAlignment="1" applyProtection="1">
      <alignment horizontal="right"/>
      <protection/>
    </xf>
    <xf numFmtId="0" fontId="0" fillId="34" borderId="21" xfId="0" applyFill="1" applyBorder="1" applyAlignment="1" applyProtection="1">
      <alignment horizontal="right"/>
      <protection/>
    </xf>
    <xf numFmtId="0" fontId="0" fillId="34" borderId="69" xfId="0" applyFont="1" applyFill="1" applyBorder="1" applyAlignment="1" applyProtection="1">
      <alignment horizontal="center" vertical="center"/>
      <protection/>
    </xf>
    <xf numFmtId="0" fontId="0" fillId="34" borderId="70" xfId="0" applyFont="1" applyFill="1" applyBorder="1" applyAlignment="1" applyProtection="1">
      <alignment horizontal="center" vertical="center"/>
      <protection/>
    </xf>
    <xf numFmtId="0" fontId="0" fillId="34" borderId="71" xfId="0" applyFont="1" applyFill="1" applyBorder="1" applyAlignment="1" applyProtection="1">
      <alignment horizontal="center" vertical="center"/>
      <protection/>
    </xf>
    <xf numFmtId="0" fontId="0" fillId="34" borderId="72" xfId="0" applyFont="1" applyFill="1" applyBorder="1" applyAlignment="1" applyProtection="1">
      <alignment horizontal="center" vertical="center"/>
      <protection/>
    </xf>
    <xf numFmtId="0" fontId="0" fillId="34" borderId="73" xfId="0" applyFont="1" applyFill="1" applyBorder="1" applyAlignment="1" applyProtection="1">
      <alignment horizontal="center" vertical="center"/>
      <protection/>
    </xf>
    <xf numFmtId="0" fontId="0" fillId="34" borderId="74" xfId="0" applyFont="1" applyFill="1" applyBorder="1" applyAlignment="1" applyProtection="1">
      <alignment horizontal="center" vertical="center"/>
      <protection/>
    </xf>
    <xf numFmtId="0" fontId="0" fillId="34" borderId="75" xfId="0" applyFont="1" applyFill="1" applyBorder="1" applyAlignment="1" applyProtection="1">
      <alignment horizontal="center" vertical="center"/>
      <protection/>
    </xf>
    <xf numFmtId="0" fontId="0" fillId="34" borderId="76" xfId="0" applyFont="1" applyFill="1" applyBorder="1" applyAlignment="1" applyProtection="1">
      <alignment horizontal="center" vertical="center"/>
      <protection/>
    </xf>
    <xf numFmtId="0" fontId="0" fillId="34" borderId="77" xfId="0" applyFont="1" applyFill="1" applyBorder="1" applyAlignment="1" applyProtection="1">
      <alignment horizontal="center" vertical="center"/>
      <protection/>
    </xf>
    <xf numFmtId="0" fontId="6" fillId="35" borderId="38" xfId="0" applyFont="1" applyFill="1" applyBorder="1" applyAlignment="1" applyProtection="1">
      <alignment horizontal="center" vertical="center"/>
      <protection/>
    </xf>
    <xf numFmtId="0" fontId="0" fillId="0" borderId="38" xfId="0" applyBorder="1" applyAlignment="1" applyProtection="1">
      <alignment/>
      <protection/>
    </xf>
    <xf numFmtId="0" fontId="6" fillId="35" borderId="0" xfId="0" applyFont="1" applyFill="1" applyBorder="1" applyAlignment="1" applyProtection="1">
      <alignment horizontal="center" vertical="center"/>
      <protection/>
    </xf>
    <xf numFmtId="0" fontId="0" fillId="0" borderId="0" xfId="0" applyBorder="1" applyAlignment="1" applyProtection="1">
      <alignment/>
      <protection/>
    </xf>
    <xf numFmtId="0" fontId="6" fillId="35" borderId="43" xfId="0" applyFont="1" applyFill="1" applyBorder="1" applyAlignment="1" applyProtection="1">
      <alignment horizontal="center" vertical="center"/>
      <protection/>
    </xf>
    <xf numFmtId="0" fontId="0" fillId="0" borderId="43" xfId="0" applyBorder="1" applyAlignment="1" applyProtection="1">
      <alignment/>
      <protection/>
    </xf>
    <xf numFmtId="0" fontId="2" fillId="35" borderId="0" xfId="0" applyFont="1" applyFill="1" applyBorder="1" applyAlignment="1" applyProtection="1">
      <alignment horizontal="center" vertical="center"/>
      <protection/>
    </xf>
    <xf numFmtId="0" fontId="2" fillId="35" borderId="35" xfId="0" applyFont="1" applyFill="1" applyBorder="1" applyAlignment="1" applyProtection="1">
      <alignment horizontal="center" vertical="center"/>
      <protection/>
    </xf>
    <xf numFmtId="166" fontId="2" fillId="35" borderId="38" xfId="0" applyNumberFormat="1" applyFont="1" applyFill="1" applyBorder="1" applyAlignment="1" applyProtection="1">
      <alignment horizontal="center" wrapText="1"/>
      <protection/>
    </xf>
    <xf numFmtId="166" fontId="2" fillId="35" borderId="39" xfId="0" applyNumberFormat="1" applyFont="1" applyFill="1" applyBorder="1" applyAlignment="1" applyProtection="1">
      <alignment horizontal="center" wrapText="1"/>
      <protection/>
    </xf>
    <xf numFmtId="0" fontId="0" fillId="33" borderId="21" xfId="0" applyFill="1" applyBorder="1" applyAlignment="1">
      <alignment horizontal="center" vertical="center" wrapText="1"/>
    </xf>
    <xf numFmtId="0" fontId="0" fillId="0" borderId="21" xfId="0" applyBorder="1" applyAlignment="1">
      <alignment horizontal="center" vertical="center" wrapText="1"/>
    </xf>
    <xf numFmtId="0" fontId="0" fillId="0" borderId="0" xfId="0" applyAlignment="1">
      <alignment horizontal="center" vertical="center" wrapText="1"/>
    </xf>
    <xf numFmtId="0" fontId="3" fillId="34" borderId="23" xfId="0" applyFont="1" applyFill="1" applyBorder="1" applyAlignment="1" applyProtection="1">
      <alignment horizontal="center" vertical="center"/>
      <protection/>
    </xf>
    <xf numFmtId="0" fontId="3" fillId="34" borderId="67" xfId="0" applyFont="1" applyFill="1" applyBorder="1" applyAlignment="1" applyProtection="1">
      <alignment horizontal="center" vertical="center"/>
      <protection/>
    </xf>
    <xf numFmtId="0" fontId="3" fillId="34" borderId="0" xfId="0" applyFont="1" applyFill="1" applyBorder="1" applyAlignment="1" applyProtection="1">
      <alignment horizontal="center" vertical="center"/>
      <protection/>
    </xf>
    <xf numFmtId="0" fontId="3" fillId="34" borderId="35" xfId="0" applyFont="1" applyFill="1" applyBorder="1" applyAlignment="1" applyProtection="1">
      <alignment horizontal="center" vertical="center"/>
      <protection/>
    </xf>
    <xf numFmtId="0" fontId="0" fillId="34" borderId="0" xfId="0" applyFill="1" applyBorder="1" applyAlignment="1" applyProtection="1">
      <alignment horizontal="center"/>
      <protection/>
    </xf>
    <xf numFmtId="0" fontId="0" fillId="34" borderId="24" xfId="0" applyFill="1" applyBorder="1" applyAlignment="1" applyProtection="1">
      <alignment horizontal="center"/>
      <protection/>
    </xf>
    <xf numFmtId="0" fontId="0" fillId="34" borderId="12" xfId="0" applyFont="1" applyFill="1" applyBorder="1" applyAlignment="1" applyProtection="1">
      <alignment horizontal="left"/>
      <protection/>
    </xf>
    <xf numFmtId="0" fontId="0" fillId="37" borderId="0" xfId="0" applyFont="1" applyFill="1" applyBorder="1" applyAlignment="1" applyProtection="1">
      <alignment horizontal="left"/>
      <protection/>
    </xf>
    <xf numFmtId="0" fontId="0" fillId="37" borderId="0" xfId="0" applyFill="1" applyBorder="1" applyAlignment="1" applyProtection="1">
      <alignment horizontal="center"/>
      <protection/>
    </xf>
    <xf numFmtId="0" fontId="3" fillId="37" borderId="0" xfId="0" applyFont="1" applyFill="1" applyBorder="1" applyAlignment="1" applyProtection="1">
      <alignment horizontal="center" vertical="center"/>
      <protection/>
    </xf>
    <xf numFmtId="0" fontId="6" fillId="35" borderId="46" xfId="0" applyFont="1" applyFill="1" applyBorder="1" applyAlignment="1" applyProtection="1">
      <alignment horizontal="right" vertical="center"/>
      <protection/>
    </xf>
    <xf numFmtId="0" fontId="6" fillId="35" borderId="0" xfId="0" applyFont="1" applyFill="1" applyBorder="1" applyAlignment="1" applyProtection="1">
      <alignment horizontal="right" vertical="center"/>
      <protection/>
    </xf>
    <xf numFmtId="0" fontId="6" fillId="35" borderId="51" xfId="0" applyFont="1" applyFill="1" applyBorder="1" applyAlignment="1" applyProtection="1">
      <alignment horizontal="right" vertical="center"/>
      <protection/>
    </xf>
    <xf numFmtId="14" fontId="0" fillId="33" borderId="0" xfId="0" applyNumberFormat="1" applyFill="1" applyBorder="1" applyAlignment="1" applyProtection="1">
      <alignment horizontal="left"/>
      <protection/>
    </xf>
    <xf numFmtId="0" fontId="4" fillId="33" borderId="0" xfId="0" applyFont="1" applyFill="1" applyBorder="1" applyAlignment="1" applyProtection="1">
      <alignment horizontal="right"/>
      <protection/>
    </xf>
    <xf numFmtId="0" fontId="2" fillId="35" borderId="0" xfId="0" applyFont="1" applyFill="1" applyAlignment="1" applyProtection="1">
      <alignment horizontal="center"/>
      <protection/>
    </xf>
    <xf numFmtId="0" fontId="2" fillId="35" borderId="0" xfId="0" applyFont="1" applyFill="1" applyAlignment="1" applyProtection="1">
      <alignment horizontal="center" vertical="center"/>
      <protection/>
    </xf>
    <xf numFmtId="0" fontId="11" fillId="35" borderId="38" xfId="0" applyFont="1" applyFill="1" applyBorder="1" applyAlignment="1" applyProtection="1">
      <alignment horizontal="right" vertical="center"/>
      <protection/>
    </xf>
    <xf numFmtId="0" fontId="11" fillId="35" borderId="0" xfId="0" applyFont="1" applyFill="1" applyBorder="1" applyAlignment="1" applyProtection="1">
      <alignment horizontal="right" vertical="center"/>
      <protection/>
    </xf>
    <xf numFmtId="0" fontId="11" fillId="35" borderId="43" xfId="0" applyFont="1" applyFill="1" applyBorder="1" applyAlignment="1" applyProtection="1">
      <alignment horizontal="right" vertical="center"/>
      <protection/>
    </xf>
    <xf numFmtId="0" fontId="2" fillId="35" borderId="0" xfId="0" applyFont="1" applyFill="1" applyAlignment="1">
      <alignment horizontal="center"/>
    </xf>
    <xf numFmtId="0" fontId="0" fillId="0" borderId="64" xfId="0" applyBorder="1" applyAlignment="1">
      <alignment horizontal="center"/>
    </xf>
    <xf numFmtId="0" fontId="0" fillId="0" borderId="59" xfId="0" applyBorder="1" applyAlignment="1">
      <alignment horizontal="center"/>
    </xf>
    <xf numFmtId="0" fontId="0" fillId="0" borderId="78" xfId="0" applyBorder="1" applyAlignment="1">
      <alignment horizontal="center"/>
    </xf>
    <xf numFmtId="0" fontId="0" fillId="0" borderId="79"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6">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52</xdr:row>
      <xdr:rowOff>0</xdr:rowOff>
    </xdr:from>
    <xdr:to>
      <xdr:col>6</xdr:col>
      <xdr:colOff>0</xdr:colOff>
      <xdr:row>73</xdr:row>
      <xdr:rowOff>0</xdr:rowOff>
    </xdr:to>
    <xdr:sp>
      <xdr:nvSpPr>
        <xdr:cNvPr id="1" name="Line 26"/>
        <xdr:cNvSpPr>
          <a:spLocks/>
        </xdr:cNvSpPr>
      </xdr:nvSpPr>
      <xdr:spPr>
        <a:xfrm>
          <a:off x="3514725" y="7696200"/>
          <a:ext cx="0" cy="40005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73</xdr:row>
      <xdr:rowOff>0</xdr:rowOff>
    </xdr:from>
    <xdr:to>
      <xdr:col>10</xdr:col>
      <xdr:colOff>0</xdr:colOff>
      <xdr:row>73</xdr:row>
      <xdr:rowOff>0</xdr:rowOff>
    </xdr:to>
    <xdr:sp>
      <xdr:nvSpPr>
        <xdr:cNvPr id="2" name="Line 31"/>
        <xdr:cNvSpPr>
          <a:spLocks/>
        </xdr:cNvSpPr>
      </xdr:nvSpPr>
      <xdr:spPr>
        <a:xfrm>
          <a:off x="200025" y="11696700"/>
          <a:ext cx="63055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xdr:row>
      <xdr:rowOff>9525</xdr:rowOff>
    </xdr:from>
    <xdr:to>
      <xdr:col>5</xdr:col>
      <xdr:colOff>0</xdr:colOff>
      <xdr:row>12</xdr:row>
      <xdr:rowOff>0</xdr:rowOff>
    </xdr:to>
    <xdr:sp>
      <xdr:nvSpPr>
        <xdr:cNvPr id="3" name="Rectangle 102"/>
        <xdr:cNvSpPr>
          <a:spLocks/>
        </xdr:cNvSpPr>
      </xdr:nvSpPr>
      <xdr:spPr>
        <a:xfrm>
          <a:off x="200025" y="180975"/>
          <a:ext cx="2800350" cy="116205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78</xdr:row>
      <xdr:rowOff>0</xdr:rowOff>
    </xdr:from>
    <xdr:to>
      <xdr:col>6</xdr:col>
      <xdr:colOff>0</xdr:colOff>
      <xdr:row>78</xdr:row>
      <xdr:rowOff>0</xdr:rowOff>
    </xdr:to>
    <xdr:sp>
      <xdr:nvSpPr>
        <xdr:cNvPr id="4" name="Line 123"/>
        <xdr:cNvSpPr>
          <a:spLocks/>
        </xdr:cNvSpPr>
      </xdr:nvSpPr>
      <xdr:spPr>
        <a:xfrm>
          <a:off x="3514725" y="12649200"/>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78</xdr:row>
      <xdr:rowOff>0</xdr:rowOff>
    </xdr:from>
    <xdr:to>
      <xdr:col>6</xdr:col>
      <xdr:colOff>0</xdr:colOff>
      <xdr:row>78</xdr:row>
      <xdr:rowOff>0</xdr:rowOff>
    </xdr:to>
    <xdr:sp>
      <xdr:nvSpPr>
        <xdr:cNvPr id="5" name="Line 146"/>
        <xdr:cNvSpPr>
          <a:spLocks/>
        </xdr:cNvSpPr>
      </xdr:nvSpPr>
      <xdr:spPr>
        <a:xfrm>
          <a:off x="3514725" y="12649200"/>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78</xdr:row>
      <xdr:rowOff>0</xdr:rowOff>
    </xdr:from>
    <xdr:to>
      <xdr:col>6</xdr:col>
      <xdr:colOff>0</xdr:colOff>
      <xdr:row>78</xdr:row>
      <xdr:rowOff>0</xdr:rowOff>
    </xdr:to>
    <xdr:sp>
      <xdr:nvSpPr>
        <xdr:cNvPr id="6" name="Line 168"/>
        <xdr:cNvSpPr>
          <a:spLocks/>
        </xdr:cNvSpPr>
      </xdr:nvSpPr>
      <xdr:spPr>
        <a:xfrm>
          <a:off x="3514725" y="12649200"/>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78</xdr:row>
      <xdr:rowOff>0</xdr:rowOff>
    </xdr:from>
    <xdr:to>
      <xdr:col>6</xdr:col>
      <xdr:colOff>0</xdr:colOff>
      <xdr:row>78</xdr:row>
      <xdr:rowOff>0</xdr:rowOff>
    </xdr:to>
    <xdr:sp>
      <xdr:nvSpPr>
        <xdr:cNvPr id="7" name="Line 190"/>
        <xdr:cNvSpPr>
          <a:spLocks/>
        </xdr:cNvSpPr>
      </xdr:nvSpPr>
      <xdr:spPr>
        <a:xfrm>
          <a:off x="3514725" y="12649200"/>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78</xdr:row>
      <xdr:rowOff>0</xdr:rowOff>
    </xdr:from>
    <xdr:to>
      <xdr:col>6</xdr:col>
      <xdr:colOff>0</xdr:colOff>
      <xdr:row>78</xdr:row>
      <xdr:rowOff>0</xdr:rowOff>
    </xdr:to>
    <xdr:sp>
      <xdr:nvSpPr>
        <xdr:cNvPr id="8" name="Line 212"/>
        <xdr:cNvSpPr>
          <a:spLocks/>
        </xdr:cNvSpPr>
      </xdr:nvSpPr>
      <xdr:spPr>
        <a:xfrm>
          <a:off x="3514725" y="12649200"/>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78</xdr:row>
      <xdr:rowOff>0</xdr:rowOff>
    </xdr:from>
    <xdr:to>
      <xdr:col>6</xdr:col>
      <xdr:colOff>0</xdr:colOff>
      <xdr:row>78</xdr:row>
      <xdr:rowOff>0</xdr:rowOff>
    </xdr:to>
    <xdr:sp>
      <xdr:nvSpPr>
        <xdr:cNvPr id="9" name="Line 234"/>
        <xdr:cNvSpPr>
          <a:spLocks/>
        </xdr:cNvSpPr>
      </xdr:nvSpPr>
      <xdr:spPr>
        <a:xfrm>
          <a:off x="3514725" y="12649200"/>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78</xdr:row>
      <xdr:rowOff>0</xdr:rowOff>
    </xdr:from>
    <xdr:to>
      <xdr:col>6</xdr:col>
      <xdr:colOff>0</xdr:colOff>
      <xdr:row>78</xdr:row>
      <xdr:rowOff>0</xdr:rowOff>
    </xdr:to>
    <xdr:sp>
      <xdr:nvSpPr>
        <xdr:cNvPr id="10" name="Line 256"/>
        <xdr:cNvSpPr>
          <a:spLocks/>
        </xdr:cNvSpPr>
      </xdr:nvSpPr>
      <xdr:spPr>
        <a:xfrm>
          <a:off x="3514725" y="12649200"/>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5</xdr:col>
      <xdr:colOff>0</xdr:colOff>
      <xdr:row>12</xdr:row>
      <xdr:rowOff>0</xdr:rowOff>
    </xdr:to>
    <xdr:sp>
      <xdr:nvSpPr>
        <xdr:cNvPr id="11" name="Rectangle 293"/>
        <xdr:cNvSpPr>
          <a:spLocks/>
        </xdr:cNvSpPr>
      </xdr:nvSpPr>
      <xdr:spPr>
        <a:xfrm>
          <a:off x="200025" y="171450"/>
          <a:ext cx="2800350" cy="1171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314325</xdr:colOff>
      <xdr:row>1</xdr:row>
      <xdr:rowOff>76200</xdr:rowOff>
    </xdr:from>
    <xdr:to>
      <xdr:col>3</xdr:col>
      <xdr:colOff>76200</xdr:colOff>
      <xdr:row>8</xdr:row>
      <xdr:rowOff>9525</xdr:rowOff>
    </xdr:to>
    <xdr:pic>
      <xdr:nvPicPr>
        <xdr:cNvPr id="12" name="Picture 341"/>
        <xdr:cNvPicPr preferRelativeResize="1">
          <a:picLocks noChangeAspect="1"/>
        </xdr:cNvPicPr>
      </xdr:nvPicPr>
      <xdr:blipFill>
        <a:blip r:embed="rId1"/>
        <a:stretch>
          <a:fillRect/>
        </a:stretch>
      </xdr:blipFill>
      <xdr:spPr>
        <a:xfrm>
          <a:off x="514350" y="247650"/>
          <a:ext cx="149542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1</xdr:row>
      <xdr:rowOff>85725</xdr:rowOff>
    </xdr:from>
    <xdr:to>
      <xdr:col>2</xdr:col>
      <xdr:colOff>419100</xdr:colOff>
      <xdr:row>3</xdr:row>
      <xdr:rowOff>95250</xdr:rowOff>
    </xdr:to>
    <xdr:pic>
      <xdr:nvPicPr>
        <xdr:cNvPr id="1" name="Picture 6"/>
        <xdr:cNvPicPr preferRelativeResize="1">
          <a:picLocks noChangeAspect="1"/>
        </xdr:cNvPicPr>
      </xdr:nvPicPr>
      <xdr:blipFill>
        <a:blip r:embed="rId1"/>
        <a:stretch>
          <a:fillRect/>
        </a:stretch>
      </xdr:blipFill>
      <xdr:spPr>
        <a:xfrm>
          <a:off x="171450" y="161925"/>
          <a:ext cx="695325" cy="333375"/>
        </a:xfrm>
        <a:prstGeom prst="rect">
          <a:avLst/>
        </a:prstGeom>
        <a:noFill/>
        <a:ln w="9525" cmpd="sng">
          <a:noFill/>
        </a:ln>
      </xdr:spPr>
    </xdr:pic>
    <xdr:clientData/>
  </xdr:twoCellAnchor>
  <xdr:twoCellAnchor>
    <xdr:from>
      <xdr:col>5</xdr:col>
      <xdr:colOff>0</xdr:colOff>
      <xdr:row>13</xdr:row>
      <xdr:rowOff>19050</xdr:rowOff>
    </xdr:from>
    <xdr:to>
      <xdr:col>11</xdr:col>
      <xdr:colOff>9525</xdr:colOff>
      <xdr:row>21</xdr:row>
      <xdr:rowOff>28575</xdr:rowOff>
    </xdr:to>
    <xdr:sp>
      <xdr:nvSpPr>
        <xdr:cNvPr id="2" name="Text Box 8"/>
        <xdr:cNvSpPr txBox="1">
          <a:spLocks noChangeArrowheads="1"/>
        </xdr:cNvSpPr>
      </xdr:nvSpPr>
      <xdr:spPr>
        <a:xfrm>
          <a:off x="4438650" y="2038350"/>
          <a:ext cx="3667125" cy="13049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339966"/>
              </a:solidFill>
              <a:latin typeface="Arial"/>
              <a:ea typeface="Arial"/>
              <a:cs typeface="Arial"/>
            </a:rPr>
            <a:t>All of the devices shown in this table will appear as choices in the dropdown boxes used to configure each circuit. To add new devices: Scroll down and replace any of the user defined entries with the information of the device you wish to add to the list of choices.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85725</xdr:rowOff>
    </xdr:from>
    <xdr:to>
      <xdr:col>1</xdr:col>
      <xdr:colOff>838200</xdr:colOff>
      <xdr:row>3</xdr:row>
      <xdr:rowOff>38100</xdr:rowOff>
    </xdr:to>
    <xdr:pic>
      <xdr:nvPicPr>
        <xdr:cNvPr id="1" name="Picture 1"/>
        <xdr:cNvPicPr preferRelativeResize="1">
          <a:picLocks noChangeAspect="1"/>
        </xdr:cNvPicPr>
      </xdr:nvPicPr>
      <xdr:blipFill>
        <a:blip r:embed="rId1"/>
        <a:stretch>
          <a:fillRect/>
        </a:stretch>
      </xdr:blipFill>
      <xdr:spPr>
        <a:xfrm>
          <a:off x="200025" y="142875"/>
          <a:ext cx="695325" cy="333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104775</xdr:rowOff>
    </xdr:from>
    <xdr:to>
      <xdr:col>2</xdr:col>
      <xdr:colOff>428625</xdr:colOff>
      <xdr:row>3</xdr:row>
      <xdr:rowOff>57150</xdr:rowOff>
    </xdr:to>
    <xdr:pic>
      <xdr:nvPicPr>
        <xdr:cNvPr id="1" name="Picture 1"/>
        <xdr:cNvPicPr preferRelativeResize="1">
          <a:picLocks noChangeAspect="1"/>
        </xdr:cNvPicPr>
      </xdr:nvPicPr>
      <xdr:blipFill>
        <a:blip r:embed="rId1"/>
        <a:stretch>
          <a:fillRect/>
        </a:stretch>
      </xdr:blipFill>
      <xdr:spPr>
        <a:xfrm>
          <a:off x="171450" y="161925"/>
          <a:ext cx="695325" cy="333375"/>
        </a:xfrm>
        <a:prstGeom prst="rect">
          <a:avLst/>
        </a:prstGeom>
        <a:noFill/>
        <a:ln w="9525" cmpd="sng">
          <a:noFill/>
        </a:ln>
      </xdr:spPr>
    </xdr:pic>
    <xdr:clientData/>
  </xdr:twoCellAnchor>
  <xdr:twoCellAnchor>
    <xdr:from>
      <xdr:col>5</xdr:col>
      <xdr:colOff>38100</xdr:colOff>
      <xdr:row>10</xdr:row>
      <xdr:rowOff>19050</xdr:rowOff>
    </xdr:from>
    <xdr:to>
      <xdr:col>10</xdr:col>
      <xdr:colOff>9525</xdr:colOff>
      <xdr:row>18</xdr:row>
      <xdr:rowOff>123825</xdr:rowOff>
    </xdr:to>
    <xdr:sp>
      <xdr:nvSpPr>
        <xdr:cNvPr id="2" name="Text Box 4"/>
        <xdr:cNvSpPr txBox="1">
          <a:spLocks noChangeArrowheads="1"/>
        </xdr:cNvSpPr>
      </xdr:nvSpPr>
      <xdr:spPr>
        <a:xfrm>
          <a:off x="4457700" y="1581150"/>
          <a:ext cx="3019425" cy="14001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339966"/>
              </a:solidFill>
              <a:latin typeface="Arial"/>
              <a:ea typeface="Arial"/>
              <a:cs typeface="Arial"/>
            </a:rPr>
            <a:t>All of the devices shown in this table will appear as choices in the dropdown boxes used to configure each NAC circuit. To add new devices: Scroll down and replace any of the user defined entries with the information of the device you wish to add to the list of choices.</a:t>
          </a:r>
        </a:p>
      </xdr:txBody>
    </xdr:sp>
    <xdr:clientData fPrintsWithSheet="0"/>
  </xdr:twoCellAnchor>
  <xdr:twoCellAnchor>
    <xdr:from>
      <xdr:col>5</xdr:col>
      <xdr:colOff>28575</xdr:colOff>
      <xdr:row>1</xdr:row>
      <xdr:rowOff>0</xdr:rowOff>
    </xdr:from>
    <xdr:to>
      <xdr:col>10</xdr:col>
      <xdr:colOff>0</xdr:colOff>
      <xdr:row>9</xdr:row>
      <xdr:rowOff>142875</xdr:rowOff>
    </xdr:to>
    <xdr:sp>
      <xdr:nvSpPr>
        <xdr:cNvPr id="3" name="Rectangle 5"/>
        <xdr:cNvSpPr>
          <a:spLocks/>
        </xdr:cNvSpPr>
      </xdr:nvSpPr>
      <xdr:spPr>
        <a:xfrm>
          <a:off x="4448175" y="57150"/>
          <a:ext cx="3019425" cy="1485900"/>
        </a:xfrm>
        <a:prstGeom prst="rect">
          <a:avLst/>
        </a:prstGeom>
        <a:solidFill>
          <a:srgbClr val="00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152400</xdr:colOff>
      <xdr:row>1</xdr:row>
      <xdr:rowOff>57150</xdr:rowOff>
    </xdr:from>
    <xdr:to>
      <xdr:col>9</xdr:col>
      <xdr:colOff>476250</xdr:colOff>
      <xdr:row>2</xdr:row>
      <xdr:rowOff>123825</xdr:rowOff>
    </xdr:to>
    <xdr:sp>
      <xdr:nvSpPr>
        <xdr:cNvPr id="4" name="Text Box 7"/>
        <xdr:cNvSpPr txBox="1">
          <a:spLocks noChangeArrowheads="1"/>
        </xdr:cNvSpPr>
      </xdr:nvSpPr>
      <xdr:spPr>
        <a:xfrm>
          <a:off x="4572000" y="114300"/>
          <a:ext cx="2762250" cy="257175"/>
        </a:xfrm>
        <a:prstGeom prst="rect">
          <a:avLst/>
        </a:prstGeom>
        <a:no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Command Shortcuts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R92"/>
  <sheetViews>
    <sheetView showRowColHeaders="0" tabSelected="1" zoomScale="90" zoomScaleNormal="90" zoomScalePageLayoutView="0" workbookViewId="0" topLeftCell="A1">
      <selection activeCell="E21" sqref="E21"/>
    </sheetView>
  </sheetViews>
  <sheetFormatPr defaultColWidth="9.140625" defaultRowHeight="12.75"/>
  <cols>
    <col min="1" max="1" width="3.00390625" style="0" customWidth="1"/>
    <col min="2" max="2" width="14.7109375" style="0" customWidth="1"/>
    <col min="3" max="4" width="11.28125" style="0" customWidth="1"/>
    <col min="5" max="5" width="4.7109375" style="0" customWidth="1"/>
    <col min="6" max="7" width="7.7109375" style="0" customWidth="1"/>
    <col min="8" max="8" width="16.7109375" style="0" customWidth="1"/>
    <col min="9" max="9" width="11.00390625" style="0" bestFit="1" customWidth="1"/>
    <col min="10" max="11" width="9.421875" style="0" customWidth="1"/>
    <col min="14" max="14" width="3.00390625" style="0" customWidth="1"/>
    <col min="15" max="18" width="25.7109375" style="0" customWidth="1"/>
  </cols>
  <sheetData>
    <row r="1" spans="1:18" ht="13.5" customHeight="1">
      <c r="A1" s="34"/>
      <c r="B1" s="34"/>
      <c r="C1" s="34"/>
      <c r="D1" s="34"/>
      <c r="E1" s="34"/>
      <c r="F1" s="34"/>
      <c r="G1" s="34"/>
      <c r="H1" s="34"/>
      <c r="I1" s="34"/>
      <c r="J1" s="34"/>
      <c r="K1" s="34"/>
      <c r="L1" s="34"/>
      <c r="M1" s="34"/>
      <c r="N1" s="35"/>
      <c r="O1" s="24"/>
      <c r="P1" s="24"/>
      <c r="Q1" s="24"/>
      <c r="R1" s="24"/>
    </row>
    <row r="2" spans="1:18" ht="12.75">
      <c r="A2" s="34"/>
      <c r="B2" s="36"/>
      <c r="C2" s="37"/>
      <c r="D2" s="37"/>
      <c r="E2" s="38"/>
      <c r="F2" s="39"/>
      <c r="G2" s="39"/>
      <c r="H2" s="39"/>
      <c r="I2" s="39"/>
      <c r="J2" s="39"/>
      <c r="K2" s="39"/>
      <c r="L2" s="39"/>
      <c r="M2" s="40"/>
      <c r="N2" s="34"/>
      <c r="O2" s="24"/>
      <c r="P2" s="24"/>
      <c r="Q2" s="24"/>
      <c r="R2" s="24"/>
    </row>
    <row r="3" spans="1:18" ht="3" customHeight="1">
      <c r="A3" s="34"/>
      <c r="B3" s="41"/>
      <c r="C3" s="42"/>
      <c r="D3" s="42"/>
      <c r="E3" s="43"/>
      <c r="F3" s="44"/>
      <c r="G3" s="44"/>
      <c r="H3" s="44"/>
      <c r="I3" s="44"/>
      <c r="J3" s="44"/>
      <c r="K3" s="44"/>
      <c r="L3" s="44"/>
      <c r="M3" s="45"/>
      <c r="N3" s="34"/>
      <c r="O3" s="24"/>
      <c r="P3" s="24"/>
      <c r="Q3" s="24"/>
      <c r="R3" s="24"/>
    </row>
    <row r="4" spans="1:18" ht="12.75">
      <c r="A4" s="34"/>
      <c r="B4" s="41"/>
      <c r="C4" s="42"/>
      <c r="D4" s="42"/>
      <c r="E4" s="43"/>
      <c r="F4" s="203" t="s">
        <v>54</v>
      </c>
      <c r="G4" s="204"/>
      <c r="H4" s="208"/>
      <c r="I4" s="209"/>
      <c r="J4" s="203" t="s">
        <v>57</v>
      </c>
      <c r="K4" s="204"/>
      <c r="L4" s="157">
        <v>24</v>
      </c>
      <c r="M4" s="45"/>
      <c r="N4" s="34"/>
      <c r="O4" s="24"/>
      <c r="P4" s="24"/>
      <c r="Q4" s="24"/>
      <c r="R4" s="24"/>
    </row>
    <row r="5" spans="1:18" ht="3" customHeight="1">
      <c r="A5" s="34"/>
      <c r="B5" s="41"/>
      <c r="C5" s="42"/>
      <c r="D5" s="42"/>
      <c r="E5" s="43"/>
      <c r="F5" s="44"/>
      <c r="G5" s="44"/>
      <c r="H5" s="44"/>
      <c r="I5" s="44"/>
      <c r="J5" s="44"/>
      <c r="K5" s="44"/>
      <c r="L5" s="44"/>
      <c r="M5" s="45"/>
      <c r="N5" s="34"/>
      <c r="O5" s="24"/>
      <c r="P5" s="24"/>
      <c r="Q5" s="24"/>
      <c r="R5" s="24"/>
    </row>
    <row r="6" spans="1:18" ht="12.75">
      <c r="A6" s="34"/>
      <c r="B6" s="41"/>
      <c r="C6" s="42"/>
      <c r="D6" s="42"/>
      <c r="E6" s="43"/>
      <c r="F6" s="203" t="s">
        <v>55</v>
      </c>
      <c r="G6" s="204"/>
      <c r="H6" s="19"/>
      <c r="I6" s="44"/>
      <c r="J6" s="204" t="s">
        <v>58</v>
      </c>
      <c r="K6" s="204"/>
      <c r="L6" s="21">
        <v>5</v>
      </c>
      <c r="M6" s="45"/>
      <c r="N6" s="34"/>
      <c r="O6" s="24"/>
      <c r="P6" s="24"/>
      <c r="Q6" s="24"/>
      <c r="R6" s="24"/>
    </row>
    <row r="7" spans="1:18" ht="3.75" customHeight="1">
      <c r="A7" s="34"/>
      <c r="B7" s="41"/>
      <c r="C7" s="42"/>
      <c r="D7" s="42"/>
      <c r="E7" s="43"/>
      <c r="F7" s="44"/>
      <c r="G7" s="44"/>
      <c r="H7" s="44"/>
      <c r="I7" s="44"/>
      <c r="J7" s="44"/>
      <c r="K7" s="44"/>
      <c r="L7" s="44"/>
      <c r="M7" s="45"/>
      <c r="N7" s="34"/>
      <c r="O7" s="24"/>
      <c r="P7" s="24"/>
      <c r="Q7" s="24"/>
      <c r="R7" s="24"/>
    </row>
    <row r="8" spans="1:18" ht="12.75">
      <c r="A8" s="34"/>
      <c r="B8" s="205"/>
      <c r="C8" s="206"/>
      <c r="D8" s="206"/>
      <c r="E8" s="207"/>
      <c r="F8" s="203" t="s">
        <v>56</v>
      </c>
      <c r="G8" s="204"/>
      <c r="H8" s="208"/>
      <c r="I8" s="209"/>
      <c r="J8" s="203" t="s">
        <v>59</v>
      </c>
      <c r="K8" s="204"/>
      <c r="L8" s="21">
        <v>1.2</v>
      </c>
      <c r="M8" s="45"/>
      <c r="N8" s="34"/>
      <c r="O8" s="24"/>
      <c r="P8" s="24"/>
      <c r="Q8" s="24"/>
      <c r="R8" s="24"/>
    </row>
    <row r="9" spans="1:18" ht="3" customHeight="1">
      <c r="A9" s="34"/>
      <c r="B9" s="205"/>
      <c r="C9" s="206"/>
      <c r="D9" s="206"/>
      <c r="E9" s="207"/>
      <c r="F9" s="44"/>
      <c r="G9" s="44"/>
      <c r="H9" s="44"/>
      <c r="I9" s="44"/>
      <c r="J9" s="44"/>
      <c r="K9" s="44"/>
      <c r="L9" s="44"/>
      <c r="M9" s="45"/>
      <c r="N9" s="34"/>
      <c r="O9" s="24"/>
      <c r="P9" s="24"/>
      <c r="Q9" s="24"/>
      <c r="R9" s="24"/>
    </row>
    <row r="10" spans="1:18" ht="12.75" customHeight="1">
      <c r="A10" s="34"/>
      <c r="B10" s="218" t="s">
        <v>327</v>
      </c>
      <c r="C10" s="219"/>
      <c r="D10" s="219"/>
      <c r="E10" s="220"/>
      <c r="F10" s="46"/>
      <c r="G10" s="47" t="s">
        <v>70</v>
      </c>
      <c r="H10" s="23"/>
      <c r="I10" s="47"/>
      <c r="J10" s="216" t="s">
        <v>62</v>
      </c>
      <c r="K10" s="217"/>
      <c r="L10" s="44"/>
      <c r="M10" s="45"/>
      <c r="N10" s="34"/>
      <c r="O10" s="24"/>
      <c r="P10" s="24"/>
      <c r="Q10" s="24"/>
      <c r="R10" s="24"/>
    </row>
    <row r="11" spans="1:18" s="1" customFormat="1" ht="3" customHeight="1">
      <c r="A11" s="34"/>
      <c r="B11" s="42"/>
      <c r="C11" s="42"/>
      <c r="D11" s="42"/>
      <c r="E11" s="42"/>
      <c r="F11" s="44"/>
      <c r="G11" s="44"/>
      <c r="H11" s="44"/>
      <c r="I11" s="44"/>
      <c r="J11" s="217"/>
      <c r="K11" s="217"/>
      <c r="L11" s="44"/>
      <c r="M11" s="45"/>
      <c r="N11" s="34"/>
      <c r="O11" s="24"/>
      <c r="P11" s="24"/>
      <c r="Q11" s="24"/>
      <c r="R11" s="24"/>
    </row>
    <row r="12" spans="1:18" ht="12.75" customHeight="1">
      <c r="A12" s="34"/>
      <c r="B12" s="212" t="s">
        <v>353</v>
      </c>
      <c r="C12" s="212"/>
      <c r="D12" s="212"/>
      <c r="E12" s="212"/>
      <c r="F12" s="44"/>
      <c r="G12" s="44"/>
      <c r="H12" s="44"/>
      <c r="I12" s="44"/>
      <c r="J12" s="217"/>
      <c r="K12" s="217"/>
      <c r="L12" s="22">
        <v>15</v>
      </c>
      <c r="M12" s="45"/>
      <c r="N12" s="34"/>
      <c r="O12" s="24"/>
      <c r="P12" s="24"/>
      <c r="Q12" s="24"/>
      <c r="R12" s="24"/>
    </row>
    <row r="13" spans="1:18" ht="12.75" customHeight="1">
      <c r="A13" s="34"/>
      <c r="B13" s="49"/>
      <c r="C13" s="50"/>
      <c r="D13" s="50"/>
      <c r="E13" s="50"/>
      <c r="F13" s="44"/>
      <c r="G13" s="44"/>
      <c r="H13" s="44"/>
      <c r="I13" s="44"/>
      <c r="J13" s="48"/>
      <c r="K13" s="48"/>
      <c r="L13" s="51"/>
      <c r="M13" s="45"/>
      <c r="N13" s="34"/>
      <c r="O13" s="24"/>
      <c r="P13" s="24"/>
      <c r="Q13" s="24"/>
      <c r="R13" s="24"/>
    </row>
    <row r="14" spans="1:18" ht="12.75" customHeight="1">
      <c r="A14" s="34"/>
      <c r="B14" s="52"/>
      <c r="C14" s="44"/>
      <c r="D14" s="44"/>
      <c r="E14" s="44"/>
      <c r="F14" s="44"/>
      <c r="G14" s="44"/>
      <c r="H14" s="44"/>
      <c r="I14" s="44"/>
      <c r="J14" s="44"/>
      <c r="K14" s="44"/>
      <c r="L14" s="44"/>
      <c r="M14" s="45"/>
      <c r="N14" s="34"/>
      <c r="O14" s="24"/>
      <c r="P14" s="24"/>
      <c r="Q14" s="24"/>
      <c r="R14" s="24"/>
    </row>
    <row r="15" spans="1:18" ht="12.75" customHeight="1">
      <c r="A15" s="34"/>
      <c r="B15" s="46" t="s">
        <v>30</v>
      </c>
      <c r="C15" s="213" t="s">
        <v>328</v>
      </c>
      <c r="D15" s="211"/>
      <c r="E15" s="209"/>
      <c r="F15" s="53" t="s">
        <v>60</v>
      </c>
      <c r="G15" s="214" t="s">
        <v>329</v>
      </c>
      <c r="H15" s="215"/>
      <c r="I15" s="215"/>
      <c r="J15" s="210" t="s">
        <v>75</v>
      </c>
      <c r="K15" s="210"/>
      <c r="L15" s="44" t="s">
        <v>124</v>
      </c>
      <c r="M15" s="45"/>
      <c r="N15" s="34"/>
      <c r="O15" s="24"/>
      <c r="P15" s="24"/>
      <c r="Q15" s="24"/>
      <c r="R15" s="24"/>
    </row>
    <row r="16" spans="1:18" ht="3" customHeight="1">
      <c r="A16" s="34"/>
      <c r="B16" s="52"/>
      <c r="C16" s="44"/>
      <c r="D16" s="44"/>
      <c r="E16" s="44"/>
      <c r="F16" s="44"/>
      <c r="G16" s="44"/>
      <c r="H16" s="44"/>
      <c r="I16" s="44"/>
      <c r="J16" s="44"/>
      <c r="K16" s="44"/>
      <c r="L16" s="44"/>
      <c r="M16" s="45"/>
      <c r="N16" s="34"/>
      <c r="O16" s="24"/>
      <c r="P16" s="24"/>
      <c r="Q16" s="24"/>
      <c r="R16" s="24"/>
    </row>
    <row r="17" spans="1:18" ht="12.75" customHeight="1">
      <c r="A17" s="34"/>
      <c r="B17" s="46" t="s">
        <v>26</v>
      </c>
      <c r="C17" s="208"/>
      <c r="D17" s="211"/>
      <c r="E17" s="209"/>
      <c r="F17" s="53" t="s">
        <v>61</v>
      </c>
      <c r="G17" s="53" t="s">
        <v>52</v>
      </c>
      <c r="H17" s="55"/>
      <c r="I17" s="44"/>
      <c r="J17" s="204" t="s">
        <v>21</v>
      </c>
      <c r="K17" s="204"/>
      <c r="L17" s="44" t="s">
        <v>153</v>
      </c>
      <c r="M17" s="45"/>
      <c r="N17" s="34"/>
      <c r="O17" s="24"/>
      <c r="P17" s="24"/>
      <c r="Q17" s="24"/>
      <c r="R17" s="24"/>
    </row>
    <row r="18" spans="1:18" ht="12.75" customHeight="1" thickBot="1">
      <c r="A18" s="34"/>
      <c r="B18" s="49"/>
      <c r="C18" s="50"/>
      <c r="D18" s="50"/>
      <c r="E18" s="50"/>
      <c r="F18" s="44"/>
      <c r="G18" s="44"/>
      <c r="H18" s="44"/>
      <c r="I18" s="44"/>
      <c r="J18" s="56"/>
      <c r="K18" s="56"/>
      <c r="L18" s="57"/>
      <c r="M18" s="45"/>
      <c r="N18" s="34"/>
      <c r="O18" s="24"/>
      <c r="P18" s="24"/>
      <c r="Q18" s="24"/>
      <c r="R18" s="24"/>
    </row>
    <row r="19" spans="1:18" ht="12.75">
      <c r="A19" s="34"/>
      <c r="B19" s="221" t="s">
        <v>7</v>
      </c>
      <c r="C19" s="195" t="s">
        <v>8</v>
      </c>
      <c r="D19" s="223"/>
      <c r="E19" s="225" t="s">
        <v>66</v>
      </c>
      <c r="F19" s="195" t="s">
        <v>10</v>
      </c>
      <c r="G19" s="195"/>
      <c r="H19" s="58" t="s">
        <v>19</v>
      </c>
      <c r="I19" s="59" t="s">
        <v>11</v>
      </c>
      <c r="J19" s="59" t="s">
        <v>43</v>
      </c>
      <c r="K19" s="59" t="s">
        <v>15</v>
      </c>
      <c r="L19" s="59" t="s">
        <v>27</v>
      </c>
      <c r="M19" s="191" t="s">
        <v>9</v>
      </c>
      <c r="N19" s="34"/>
      <c r="O19" s="24"/>
      <c r="P19" s="24"/>
      <c r="Q19" s="24"/>
      <c r="R19" s="24"/>
    </row>
    <row r="20" spans="1:18" ht="12.75">
      <c r="A20" s="34"/>
      <c r="B20" s="222"/>
      <c r="C20" s="224"/>
      <c r="D20" s="224"/>
      <c r="E20" s="226"/>
      <c r="F20" s="60" t="s">
        <v>3</v>
      </c>
      <c r="G20" s="60" t="s">
        <v>4</v>
      </c>
      <c r="H20" s="60" t="s">
        <v>20</v>
      </c>
      <c r="I20" s="61" t="s">
        <v>12</v>
      </c>
      <c r="J20" s="61" t="s">
        <v>13</v>
      </c>
      <c r="K20" s="61" t="s">
        <v>14</v>
      </c>
      <c r="L20" s="61" t="s">
        <v>28</v>
      </c>
      <c r="M20" s="192"/>
      <c r="N20" s="34"/>
      <c r="O20" s="24"/>
      <c r="P20" s="24"/>
      <c r="Q20" s="24"/>
      <c r="R20" s="24"/>
    </row>
    <row r="21" spans="1:18" ht="12.75">
      <c r="A21" s="34"/>
      <c r="B21" s="25" t="s">
        <v>328</v>
      </c>
      <c r="C21" s="194" t="s">
        <v>330</v>
      </c>
      <c r="D21" s="194"/>
      <c r="E21" s="173">
        <v>1</v>
      </c>
      <c r="F21" s="169">
        <v>0.275</v>
      </c>
      <c r="G21" s="28">
        <v>0.44</v>
      </c>
      <c r="H21" s="241" t="str">
        <f>IF(SUM(E22:E34)&lt;=508,IF(SUM(E51:E62)&lt;=31,"N/A","# of Modules Exceeds Panel Capacity (31)"),"# of Points Exceeds Panel Capacity (508)")</f>
        <v>N/A</v>
      </c>
      <c r="I21" s="242"/>
      <c r="J21" s="242"/>
      <c r="K21" s="242"/>
      <c r="L21" s="242"/>
      <c r="M21" s="243"/>
      <c r="N21" s="34"/>
      <c r="O21" s="24"/>
      <c r="P21" s="24"/>
      <c r="Q21" s="24"/>
      <c r="R21" s="24"/>
    </row>
    <row r="22" spans="1:18" ht="12.75">
      <c r="A22" s="34"/>
      <c r="B22" s="25" t="s">
        <v>302</v>
      </c>
      <c r="C22" s="193" t="s">
        <v>344</v>
      </c>
      <c r="D22" s="197"/>
      <c r="E22" s="172"/>
      <c r="F22" s="169">
        <f>E22*0.0003</f>
        <v>0</v>
      </c>
      <c r="G22" s="28">
        <f>E22*0.0003</f>
        <v>0</v>
      </c>
      <c r="H22" s="244"/>
      <c r="I22" s="245"/>
      <c r="J22" s="245"/>
      <c r="K22" s="245"/>
      <c r="L22" s="245"/>
      <c r="M22" s="246"/>
      <c r="N22" s="34"/>
      <c r="O22" s="24"/>
      <c r="P22" s="24"/>
      <c r="Q22" s="24"/>
      <c r="R22" s="24"/>
    </row>
    <row r="23" spans="1:18" ht="12.75">
      <c r="A23" s="34"/>
      <c r="B23" s="25" t="s">
        <v>302</v>
      </c>
      <c r="C23" s="193" t="s">
        <v>303</v>
      </c>
      <c r="D23" s="197"/>
      <c r="E23" s="170"/>
      <c r="F23" s="169">
        <f>E23*0.0003</f>
        <v>0</v>
      </c>
      <c r="G23" s="28">
        <f>E23*0.0003</f>
        <v>0</v>
      </c>
      <c r="H23" s="244"/>
      <c r="I23" s="245"/>
      <c r="J23" s="245"/>
      <c r="K23" s="245"/>
      <c r="L23" s="245"/>
      <c r="M23" s="246"/>
      <c r="N23" s="34"/>
      <c r="O23" s="24"/>
      <c r="P23" s="24"/>
      <c r="Q23" s="24"/>
      <c r="R23" s="24"/>
    </row>
    <row r="24" spans="1:18" ht="12.75">
      <c r="A24" s="34"/>
      <c r="B24" s="25" t="s">
        <v>302</v>
      </c>
      <c r="C24" s="193" t="s">
        <v>304</v>
      </c>
      <c r="D24" s="197"/>
      <c r="E24" s="170"/>
      <c r="F24" s="169">
        <f>E24*0.0003</f>
        <v>0</v>
      </c>
      <c r="G24" s="28">
        <f>E24*0.0003</f>
        <v>0</v>
      </c>
      <c r="H24" s="244"/>
      <c r="I24" s="245"/>
      <c r="J24" s="245"/>
      <c r="K24" s="245"/>
      <c r="L24" s="245"/>
      <c r="M24" s="246"/>
      <c r="N24" s="34"/>
      <c r="O24" s="24"/>
      <c r="P24" s="24"/>
      <c r="Q24" s="24"/>
      <c r="R24" s="24"/>
    </row>
    <row r="25" spans="1:18" ht="12.75">
      <c r="A25" s="34"/>
      <c r="B25" s="25" t="s">
        <v>302</v>
      </c>
      <c r="C25" s="193" t="s">
        <v>305</v>
      </c>
      <c r="D25" s="197"/>
      <c r="E25" s="170"/>
      <c r="F25" s="169">
        <f>E25*0.0003</f>
        <v>0</v>
      </c>
      <c r="G25" s="28">
        <f>E25*0.0003</f>
        <v>0</v>
      </c>
      <c r="H25" s="244"/>
      <c r="I25" s="245"/>
      <c r="J25" s="245"/>
      <c r="K25" s="245"/>
      <c r="L25" s="245"/>
      <c r="M25" s="246"/>
      <c r="N25" s="34"/>
      <c r="O25" s="24"/>
      <c r="P25" s="24"/>
      <c r="Q25" s="24"/>
      <c r="R25" s="24"/>
    </row>
    <row r="26" spans="1:18" ht="12.75">
      <c r="A26" s="34"/>
      <c r="B26" s="25" t="s">
        <v>302</v>
      </c>
      <c r="C26" s="193" t="s">
        <v>306</v>
      </c>
      <c r="D26" s="197"/>
      <c r="E26" s="170"/>
      <c r="F26" s="169">
        <f>E26*0.002</f>
        <v>0</v>
      </c>
      <c r="G26" s="28">
        <f>E26*0.002</f>
        <v>0</v>
      </c>
      <c r="H26" s="244"/>
      <c r="I26" s="245"/>
      <c r="J26" s="245"/>
      <c r="K26" s="245"/>
      <c r="L26" s="245"/>
      <c r="M26" s="246"/>
      <c r="N26" s="34"/>
      <c r="O26" s="24"/>
      <c r="P26" s="24"/>
      <c r="Q26" s="24"/>
      <c r="R26" s="24"/>
    </row>
    <row r="27" spans="1:18" ht="12.75">
      <c r="A27" s="34"/>
      <c r="B27" s="25" t="s">
        <v>302</v>
      </c>
      <c r="C27" s="193" t="s">
        <v>307</v>
      </c>
      <c r="D27" s="197"/>
      <c r="E27" s="170"/>
      <c r="F27" s="169">
        <f>E27*0.00027</f>
        <v>0</v>
      </c>
      <c r="G27" s="28">
        <f>E27*0.00027</f>
        <v>0</v>
      </c>
      <c r="H27" s="244"/>
      <c r="I27" s="245"/>
      <c r="J27" s="245"/>
      <c r="K27" s="245"/>
      <c r="L27" s="245"/>
      <c r="M27" s="246"/>
      <c r="N27" s="34"/>
      <c r="O27" s="24"/>
      <c r="P27" s="24"/>
      <c r="Q27" s="24"/>
      <c r="R27" s="24"/>
    </row>
    <row r="28" spans="1:18" ht="12.75">
      <c r="A28" s="34"/>
      <c r="B28" s="25" t="s">
        <v>302</v>
      </c>
      <c r="C28" s="193" t="s">
        <v>308</v>
      </c>
      <c r="D28" s="197"/>
      <c r="E28" s="170"/>
      <c r="F28" s="169">
        <f>E28*0.0003</f>
        <v>0</v>
      </c>
      <c r="G28" s="28">
        <f>E28*0.0003</f>
        <v>0</v>
      </c>
      <c r="H28" s="244"/>
      <c r="I28" s="245"/>
      <c r="J28" s="245"/>
      <c r="K28" s="245"/>
      <c r="L28" s="245"/>
      <c r="M28" s="246"/>
      <c r="N28" s="34"/>
      <c r="O28" s="24"/>
      <c r="P28" s="24"/>
      <c r="Q28" s="24"/>
      <c r="R28" s="24"/>
    </row>
    <row r="29" spans="1:18" ht="12.75">
      <c r="A29" s="34"/>
      <c r="B29" s="25" t="s">
        <v>302</v>
      </c>
      <c r="C29" s="193" t="s">
        <v>345</v>
      </c>
      <c r="D29" s="227"/>
      <c r="E29" s="170"/>
      <c r="F29" s="169">
        <f>E29*0.0003</f>
        <v>0</v>
      </c>
      <c r="G29" s="28">
        <f>E29*0.0072</f>
        <v>0</v>
      </c>
      <c r="H29" s="244"/>
      <c r="I29" s="245"/>
      <c r="J29" s="245"/>
      <c r="K29" s="245"/>
      <c r="L29" s="245"/>
      <c r="M29" s="246"/>
      <c r="N29" s="34"/>
      <c r="O29" s="24"/>
      <c r="P29" s="24"/>
      <c r="Q29" s="24"/>
      <c r="R29" s="24"/>
    </row>
    <row r="30" spans="1:18" ht="12.75">
      <c r="A30" s="34"/>
      <c r="B30" s="25" t="s">
        <v>302</v>
      </c>
      <c r="C30" s="182" t="s">
        <v>309</v>
      </c>
      <c r="D30" s="188"/>
      <c r="E30" s="171"/>
      <c r="F30" s="169">
        <f>E30*0.000375</f>
        <v>0</v>
      </c>
      <c r="G30" s="28">
        <f>E30*0.000375</f>
        <v>0</v>
      </c>
      <c r="H30" s="244"/>
      <c r="I30" s="245"/>
      <c r="J30" s="245"/>
      <c r="K30" s="245"/>
      <c r="L30" s="245"/>
      <c r="M30" s="246"/>
      <c r="N30" s="34"/>
      <c r="O30" s="24"/>
      <c r="P30" s="24"/>
      <c r="Q30" s="24"/>
      <c r="R30" s="24"/>
    </row>
    <row r="31" spans="1:18" ht="12.75">
      <c r="A31" s="34"/>
      <c r="B31" s="25" t="s">
        <v>302</v>
      </c>
      <c r="C31" s="182" t="s">
        <v>310</v>
      </c>
      <c r="D31" s="188"/>
      <c r="E31" s="171"/>
      <c r="F31" s="169">
        <f>E31*0.00225</f>
        <v>0</v>
      </c>
      <c r="G31" s="28">
        <f>E31*0.00225</f>
        <v>0</v>
      </c>
      <c r="H31" s="244"/>
      <c r="I31" s="245"/>
      <c r="J31" s="245"/>
      <c r="K31" s="245"/>
      <c r="L31" s="245"/>
      <c r="M31" s="246"/>
      <c r="N31" s="34"/>
      <c r="O31" s="24"/>
      <c r="P31" s="24"/>
      <c r="Q31" s="24"/>
      <c r="R31" s="24"/>
    </row>
    <row r="32" spans="1:18" ht="12.75">
      <c r="A32" s="34"/>
      <c r="B32" s="25" t="s">
        <v>302</v>
      </c>
      <c r="C32" s="182" t="s">
        <v>311</v>
      </c>
      <c r="D32" s="188"/>
      <c r="E32" s="171"/>
      <c r="F32" s="169">
        <f>E32*0.000375</f>
        <v>0</v>
      </c>
      <c r="G32" s="168">
        <f>E32*0.000375</f>
        <v>0</v>
      </c>
      <c r="H32" s="244"/>
      <c r="I32" s="245"/>
      <c r="J32" s="245"/>
      <c r="K32" s="245"/>
      <c r="L32" s="245"/>
      <c r="M32" s="246"/>
      <c r="N32" s="34"/>
      <c r="O32" s="24"/>
      <c r="P32" s="24"/>
      <c r="Q32" s="24"/>
      <c r="R32" s="24"/>
    </row>
    <row r="33" spans="1:18" ht="12.75">
      <c r="A33" s="34"/>
      <c r="B33" s="25" t="s">
        <v>302</v>
      </c>
      <c r="C33" s="182" t="s">
        <v>312</v>
      </c>
      <c r="D33" s="188"/>
      <c r="E33" s="171"/>
      <c r="F33" s="169">
        <f>E33*0.00075</f>
        <v>0</v>
      </c>
      <c r="G33" s="168">
        <f>E33*0.00075</f>
        <v>0</v>
      </c>
      <c r="H33" s="244"/>
      <c r="I33" s="245"/>
      <c r="J33" s="245"/>
      <c r="K33" s="245"/>
      <c r="L33" s="245"/>
      <c r="M33" s="246"/>
      <c r="N33" s="34"/>
      <c r="O33" s="24"/>
      <c r="P33" s="24"/>
      <c r="Q33" s="24"/>
      <c r="R33" s="24"/>
    </row>
    <row r="34" spans="1:18" ht="12.75">
      <c r="A34" s="34"/>
      <c r="B34" s="25" t="s">
        <v>302</v>
      </c>
      <c r="C34" s="182" t="s">
        <v>313</v>
      </c>
      <c r="D34" s="188"/>
      <c r="E34" s="171"/>
      <c r="F34" s="169">
        <f>E34*0.0035</f>
        <v>0</v>
      </c>
      <c r="G34" s="168">
        <f>E34*0.0035</f>
        <v>0</v>
      </c>
      <c r="H34" s="244"/>
      <c r="I34" s="245"/>
      <c r="J34" s="245"/>
      <c r="K34" s="245"/>
      <c r="L34" s="245"/>
      <c r="M34" s="246"/>
      <c r="N34" s="34"/>
      <c r="O34" s="24"/>
      <c r="P34" s="24"/>
      <c r="Q34" s="24"/>
      <c r="R34" s="24"/>
    </row>
    <row r="35" spans="1:18" ht="12.75">
      <c r="A35" s="34"/>
      <c r="B35" s="25" t="s">
        <v>302</v>
      </c>
      <c r="C35" s="182" t="s">
        <v>314</v>
      </c>
      <c r="D35" s="188"/>
      <c r="E35" s="171"/>
      <c r="F35" s="169">
        <f>E35*0.000375</f>
        <v>0</v>
      </c>
      <c r="G35" s="168">
        <f>E35*0.000375</f>
        <v>0</v>
      </c>
      <c r="H35" s="244"/>
      <c r="I35" s="245"/>
      <c r="J35" s="245"/>
      <c r="K35" s="245"/>
      <c r="L35" s="245"/>
      <c r="M35" s="246"/>
      <c r="N35" s="34"/>
      <c r="O35" s="24"/>
      <c r="P35" s="24"/>
      <c r="Q35" s="24"/>
      <c r="R35" s="24"/>
    </row>
    <row r="36" spans="1:18" ht="12.75">
      <c r="A36" s="34"/>
      <c r="B36" s="25" t="s">
        <v>302</v>
      </c>
      <c r="C36" s="182" t="s">
        <v>315</v>
      </c>
      <c r="D36" s="188"/>
      <c r="E36" s="171"/>
      <c r="F36" s="169">
        <f>E36*0.000255</f>
        <v>0</v>
      </c>
      <c r="G36" s="168">
        <f>E36*0.000255</f>
        <v>0</v>
      </c>
      <c r="H36" s="244"/>
      <c r="I36" s="245"/>
      <c r="J36" s="245"/>
      <c r="K36" s="245"/>
      <c r="L36" s="245"/>
      <c r="M36" s="246"/>
      <c r="N36" s="34"/>
      <c r="O36" s="24"/>
      <c r="P36" s="24"/>
      <c r="Q36" s="24"/>
      <c r="R36" s="24"/>
    </row>
    <row r="37" spans="1:18" ht="12.75">
      <c r="A37" s="34"/>
      <c r="B37" s="25" t="s">
        <v>302</v>
      </c>
      <c r="C37" s="182" t="s">
        <v>316</v>
      </c>
      <c r="D37" s="188"/>
      <c r="E37" s="171"/>
      <c r="F37" s="169">
        <f>E37*0.00145</f>
        <v>0</v>
      </c>
      <c r="G37" s="168">
        <f>E37*0.00145</f>
        <v>0</v>
      </c>
      <c r="H37" s="244"/>
      <c r="I37" s="245"/>
      <c r="J37" s="245"/>
      <c r="K37" s="245"/>
      <c r="L37" s="245"/>
      <c r="M37" s="246"/>
      <c r="N37" s="34"/>
      <c r="O37" s="24"/>
      <c r="P37" s="24"/>
      <c r="Q37" s="24"/>
      <c r="R37" s="24"/>
    </row>
    <row r="38" spans="1:18" ht="12.75">
      <c r="A38" s="34"/>
      <c r="B38" s="25" t="s">
        <v>302</v>
      </c>
      <c r="C38" s="182" t="s">
        <v>317</v>
      </c>
      <c r="D38" s="188"/>
      <c r="E38" s="171"/>
      <c r="F38" s="169">
        <f>E38*0.00027</f>
        <v>0</v>
      </c>
      <c r="G38" s="168">
        <f>E38*0.00027</f>
        <v>0</v>
      </c>
      <c r="H38" s="244"/>
      <c r="I38" s="245"/>
      <c r="J38" s="245"/>
      <c r="K38" s="245"/>
      <c r="L38" s="245"/>
      <c r="M38" s="246"/>
      <c r="N38" s="34"/>
      <c r="O38" s="24"/>
      <c r="P38" s="24"/>
      <c r="Q38" s="24"/>
      <c r="R38" s="24"/>
    </row>
    <row r="39" spans="1:18" ht="12.75">
      <c r="A39" s="34"/>
      <c r="B39" s="25" t="s">
        <v>302</v>
      </c>
      <c r="C39" s="182" t="s">
        <v>318</v>
      </c>
      <c r="D39" s="183"/>
      <c r="E39" s="171"/>
      <c r="F39" s="169">
        <f>E39*0.002</f>
        <v>0</v>
      </c>
      <c r="G39" s="28">
        <f>E39*0.002</f>
        <v>0</v>
      </c>
      <c r="H39" s="244"/>
      <c r="I39" s="245"/>
      <c r="J39" s="245"/>
      <c r="K39" s="245"/>
      <c r="L39" s="245"/>
      <c r="M39" s="246"/>
      <c r="N39" s="34"/>
      <c r="O39" s="24"/>
      <c r="P39" s="24"/>
      <c r="Q39" s="24"/>
      <c r="R39" s="24"/>
    </row>
    <row r="40" spans="1:18" ht="12.75">
      <c r="A40" s="34"/>
      <c r="B40" s="25" t="s">
        <v>302</v>
      </c>
      <c r="C40" s="184" t="s">
        <v>343</v>
      </c>
      <c r="D40" s="183"/>
      <c r="E40" s="171"/>
      <c r="F40" s="169">
        <f>E40*0.0013</f>
        <v>0</v>
      </c>
      <c r="G40" s="28">
        <f>E40*0.024</f>
        <v>0</v>
      </c>
      <c r="H40" s="244"/>
      <c r="I40" s="245"/>
      <c r="J40" s="245"/>
      <c r="K40" s="245"/>
      <c r="L40" s="245"/>
      <c r="M40" s="246"/>
      <c r="N40" s="34"/>
      <c r="O40" s="24"/>
      <c r="P40" s="24"/>
      <c r="Q40" s="24"/>
      <c r="R40" s="24"/>
    </row>
    <row r="41" spans="1:18" ht="12.75">
      <c r="A41" s="34"/>
      <c r="B41" s="25" t="s">
        <v>302</v>
      </c>
      <c r="C41" s="182" t="s">
        <v>319</v>
      </c>
      <c r="D41" s="183"/>
      <c r="E41" s="171"/>
      <c r="F41" s="169">
        <f>E41*0.00045</f>
        <v>0</v>
      </c>
      <c r="G41" s="28">
        <f>E41*0.00045</f>
        <v>0</v>
      </c>
      <c r="H41" s="244"/>
      <c r="I41" s="245"/>
      <c r="J41" s="245"/>
      <c r="K41" s="245"/>
      <c r="L41" s="245"/>
      <c r="M41" s="246"/>
      <c r="N41" s="34"/>
      <c r="O41" s="24"/>
      <c r="P41" s="24"/>
      <c r="Q41" s="24"/>
      <c r="R41" s="24"/>
    </row>
    <row r="42" spans="1:18" ht="12.75">
      <c r="A42" s="34"/>
      <c r="B42" s="25" t="s">
        <v>338</v>
      </c>
      <c r="C42" s="182" t="s">
        <v>320</v>
      </c>
      <c r="D42" s="183"/>
      <c r="E42" s="171"/>
      <c r="F42" s="169">
        <f>E42*0.0005</f>
        <v>0</v>
      </c>
      <c r="G42" s="28">
        <f>E42*0.0005</f>
        <v>0</v>
      </c>
      <c r="H42" s="244"/>
      <c r="I42" s="245"/>
      <c r="J42" s="245"/>
      <c r="K42" s="245"/>
      <c r="L42" s="245"/>
      <c r="M42" s="246"/>
      <c r="N42" s="34"/>
      <c r="O42" s="24"/>
      <c r="P42" s="24"/>
      <c r="Q42" s="24"/>
      <c r="R42" s="24"/>
    </row>
    <row r="43" spans="1:18" ht="12.75">
      <c r="A43" s="34"/>
      <c r="B43" s="25" t="s">
        <v>326</v>
      </c>
      <c r="C43" s="182" t="s">
        <v>321</v>
      </c>
      <c r="D43" s="183"/>
      <c r="E43" s="171"/>
      <c r="F43" s="169">
        <f>E43*0.0007</f>
        <v>0</v>
      </c>
      <c r="G43" s="28">
        <f>E43*0.0007</f>
        <v>0</v>
      </c>
      <c r="H43" s="244"/>
      <c r="I43" s="245"/>
      <c r="J43" s="245"/>
      <c r="K43" s="245"/>
      <c r="L43" s="245"/>
      <c r="M43" s="246"/>
      <c r="N43" s="34"/>
      <c r="O43" s="24"/>
      <c r="P43" s="24"/>
      <c r="Q43" s="24"/>
      <c r="R43" s="24"/>
    </row>
    <row r="44" spans="1:18" ht="12.75">
      <c r="A44" s="34"/>
      <c r="B44" s="25" t="s">
        <v>331</v>
      </c>
      <c r="C44" s="184" t="s">
        <v>321</v>
      </c>
      <c r="D44" s="183"/>
      <c r="E44" s="171"/>
      <c r="F44" s="169">
        <f>E44*0.0003</f>
        <v>0</v>
      </c>
      <c r="G44" s="28">
        <f>E44*0.0003</f>
        <v>0</v>
      </c>
      <c r="H44" s="244"/>
      <c r="I44" s="245"/>
      <c r="J44" s="245"/>
      <c r="K44" s="245"/>
      <c r="L44" s="245"/>
      <c r="M44" s="246"/>
      <c r="N44" s="34"/>
      <c r="O44" s="24"/>
      <c r="P44" s="24"/>
      <c r="Q44" s="24"/>
      <c r="R44" s="24"/>
    </row>
    <row r="45" spans="1:18" ht="12.75">
      <c r="A45" s="34"/>
      <c r="B45" s="25" t="s">
        <v>346</v>
      </c>
      <c r="C45" s="184" t="s">
        <v>348</v>
      </c>
      <c r="D45" s="183"/>
      <c r="E45" s="171"/>
      <c r="F45" s="169">
        <f>E45*0.0003</f>
        <v>0</v>
      </c>
      <c r="G45" s="28">
        <f>E45*0.0003</f>
        <v>0</v>
      </c>
      <c r="H45" s="244"/>
      <c r="I45" s="245"/>
      <c r="J45" s="245"/>
      <c r="K45" s="245"/>
      <c r="L45" s="245"/>
      <c r="M45" s="246"/>
      <c r="N45" s="34"/>
      <c r="O45" s="24"/>
      <c r="P45" s="24"/>
      <c r="Q45" s="24"/>
      <c r="R45" s="24"/>
    </row>
    <row r="46" spans="1:18" ht="12.75">
      <c r="A46" s="34"/>
      <c r="B46" s="25" t="s">
        <v>347</v>
      </c>
      <c r="C46" s="184" t="s">
        <v>348</v>
      </c>
      <c r="D46" s="183"/>
      <c r="E46" s="171"/>
      <c r="F46" s="169">
        <f>E46*0.0003</f>
        <v>0</v>
      </c>
      <c r="G46" s="28">
        <f>E46*0.0003</f>
        <v>0</v>
      </c>
      <c r="H46" s="244"/>
      <c r="I46" s="245"/>
      <c r="J46" s="245"/>
      <c r="K46" s="245"/>
      <c r="L46" s="245"/>
      <c r="M46" s="246"/>
      <c r="N46" s="34"/>
      <c r="O46" s="24"/>
      <c r="P46" s="24"/>
      <c r="Q46" s="24"/>
      <c r="R46" s="24"/>
    </row>
    <row r="47" spans="1:18" ht="12.75">
      <c r="A47" s="34"/>
      <c r="B47" s="25" t="s">
        <v>339</v>
      </c>
      <c r="C47" s="182" t="s">
        <v>322</v>
      </c>
      <c r="D47" s="183"/>
      <c r="E47" s="171"/>
      <c r="F47" s="169">
        <f>E47*0.0005</f>
        <v>0</v>
      </c>
      <c r="G47" s="28">
        <f>E47*0.0005</f>
        <v>0</v>
      </c>
      <c r="H47" s="244"/>
      <c r="I47" s="245"/>
      <c r="J47" s="245"/>
      <c r="K47" s="245"/>
      <c r="L47" s="245"/>
      <c r="M47" s="246"/>
      <c r="N47" s="34"/>
      <c r="O47" s="24"/>
      <c r="P47" s="24"/>
      <c r="Q47" s="24"/>
      <c r="R47" s="24"/>
    </row>
    <row r="48" spans="1:18" ht="12.75">
      <c r="A48" s="34"/>
      <c r="B48" s="25" t="s">
        <v>340</v>
      </c>
      <c r="C48" s="182" t="s">
        <v>325</v>
      </c>
      <c r="D48" s="183"/>
      <c r="E48" s="171"/>
      <c r="F48" s="169">
        <f>E48*0</f>
        <v>0</v>
      </c>
      <c r="G48" s="28">
        <f>E48*0.0075</f>
        <v>0</v>
      </c>
      <c r="H48" s="244"/>
      <c r="I48" s="245"/>
      <c r="J48" s="245"/>
      <c r="K48" s="245"/>
      <c r="L48" s="245"/>
      <c r="M48" s="246"/>
      <c r="N48" s="34"/>
      <c r="O48" s="24"/>
      <c r="P48" s="24"/>
      <c r="Q48" s="24"/>
      <c r="R48" s="24"/>
    </row>
    <row r="49" spans="1:18" ht="12.75">
      <c r="A49" s="34"/>
      <c r="B49" s="25" t="s">
        <v>341</v>
      </c>
      <c r="C49" s="182" t="s">
        <v>323</v>
      </c>
      <c r="D49" s="183"/>
      <c r="E49" s="171"/>
      <c r="F49" s="169">
        <f>E49*0</f>
        <v>0</v>
      </c>
      <c r="G49" s="28">
        <f>E49*0.0075</f>
        <v>0</v>
      </c>
      <c r="H49" s="244"/>
      <c r="I49" s="245"/>
      <c r="J49" s="245"/>
      <c r="K49" s="245"/>
      <c r="L49" s="245"/>
      <c r="M49" s="246"/>
      <c r="N49" s="34"/>
      <c r="O49" s="24"/>
      <c r="P49" s="24"/>
      <c r="Q49" s="24"/>
      <c r="R49" s="24"/>
    </row>
    <row r="50" spans="1:18" ht="12.75">
      <c r="A50" s="34"/>
      <c r="B50" s="25" t="s">
        <v>342</v>
      </c>
      <c r="C50" s="182" t="s">
        <v>324</v>
      </c>
      <c r="D50" s="183"/>
      <c r="E50" s="171"/>
      <c r="F50" s="169">
        <f>E50*0</f>
        <v>0</v>
      </c>
      <c r="G50" s="28">
        <f>E50*0.01</f>
        <v>0</v>
      </c>
      <c r="H50" s="244"/>
      <c r="I50" s="245"/>
      <c r="J50" s="245"/>
      <c r="K50" s="245"/>
      <c r="L50" s="245"/>
      <c r="M50" s="246"/>
      <c r="N50" s="34"/>
      <c r="O50" s="24"/>
      <c r="P50" s="24"/>
      <c r="Q50" s="24"/>
      <c r="R50" s="24"/>
    </row>
    <row r="51" spans="1:18" ht="12.75">
      <c r="A51" s="34"/>
      <c r="B51" s="25" t="s">
        <v>126</v>
      </c>
      <c r="C51" s="194" t="s">
        <v>125</v>
      </c>
      <c r="D51" s="194"/>
      <c r="E51" s="175"/>
      <c r="F51" s="169">
        <f>E51*0.055</f>
        <v>0</v>
      </c>
      <c r="G51" s="28">
        <f>E51*0.055</f>
        <v>0</v>
      </c>
      <c r="H51" s="244"/>
      <c r="I51" s="245"/>
      <c r="J51" s="245"/>
      <c r="K51" s="245"/>
      <c r="L51" s="245"/>
      <c r="M51" s="246"/>
      <c r="N51" s="34"/>
      <c r="O51" s="24"/>
      <c r="P51" s="24"/>
      <c r="Q51" s="24"/>
      <c r="R51" s="24"/>
    </row>
    <row r="52" spans="1:18" ht="12.75">
      <c r="A52" s="34"/>
      <c r="B52" s="25">
        <v>5860</v>
      </c>
      <c r="C52" s="193" t="s">
        <v>130</v>
      </c>
      <c r="D52" s="194"/>
      <c r="E52" s="167"/>
      <c r="F52" s="27">
        <f>E52*0.02</f>
        <v>0</v>
      </c>
      <c r="G52" s="28">
        <f>E52*0.025</f>
        <v>0</v>
      </c>
      <c r="H52" s="244"/>
      <c r="I52" s="245"/>
      <c r="J52" s="245"/>
      <c r="K52" s="245"/>
      <c r="L52" s="245"/>
      <c r="M52" s="246"/>
      <c r="N52" s="34"/>
      <c r="O52" s="24"/>
      <c r="P52" s="24"/>
      <c r="Q52" s="24"/>
      <c r="R52" s="24"/>
    </row>
    <row r="53" spans="1:18" ht="15" customHeight="1">
      <c r="A53" s="62"/>
      <c r="B53" s="30">
        <v>5824</v>
      </c>
      <c r="C53" s="186" t="s">
        <v>129</v>
      </c>
      <c r="D53" s="196"/>
      <c r="E53" s="167"/>
      <c r="F53" s="27">
        <f>E53*0.045</f>
        <v>0</v>
      </c>
      <c r="G53" s="28">
        <f>E53*0.045</f>
        <v>0</v>
      </c>
      <c r="H53" s="244"/>
      <c r="I53" s="245"/>
      <c r="J53" s="245"/>
      <c r="K53" s="245"/>
      <c r="L53" s="245"/>
      <c r="M53" s="246"/>
      <c r="N53" s="34"/>
      <c r="O53" s="24"/>
      <c r="P53" s="24"/>
      <c r="Q53" s="24"/>
      <c r="R53" s="24"/>
    </row>
    <row r="54" spans="1:18" ht="15" customHeight="1">
      <c r="A54" s="34"/>
      <c r="B54" s="26">
        <v>5496</v>
      </c>
      <c r="C54" s="185" t="s">
        <v>131</v>
      </c>
      <c r="D54" s="186"/>
      <c r="E54" s="167"/>
      <c r="F54" s="27">
        <f>E54*0.01</f>
        <v>0</v>
      </c>
      <c r="G54" s="28">
        <f>E54*0.01</f>
        <v>0</v>
      </c>
      <c r="H54" s="244"/>
      <c r="I54" s="245"/>
      <c r="J54" s="245"/>
      <c r="K54" s="245"/>
      <c r="L54" s="245"/>
      <c r="M54" s="246"/>
      <c r="N54" s="34"/>
      <c r="O54" s="24"/>
      <c r="P54" s="24"/>
      <c r="Q54" s="24"/>
      <c r="R54" s="24"/>
    </row>
    <row r="55" spans="1:18" ht="15" customHeight="1">
      <c r="A55" s="34"/>
      <c r="B55" s="26" t="s">
        <v>152</v>
      </c>
      <c r="C55" s="185" t="s">
        <v>131</v>
      </c>
      <c r="D55" s="186"/>
      <c r="E55" s="167"/>
      <c r="F55" s="27">
        <f>E55*0.01</f>
        <v>0</v>
      </c>
      <c r="G55" s="28">
        <f>E55*0.01</f>
        <v>0</v>
      </c>
      <c r="H55" s="244"/>
      <c r="I55" s="245"/>
      <c r="J55" s="245"/>
      <c r="K55" s="245"/>
      <c r="L55" s="245"/>
      <c r="M55" s="246"/>
      <c r="N55" s="34"/>
      <c r="O55" s="24"/>
      <c r="P55" s="24"/>
      <c r="Q55" s="24"/>
      <c r="R55" s="24"/>
    </row>
    <row r="56" spans="1:18" ht="15" customHeight="1">
      <c r="A56" s="34"/>
      <c r="B56" s="26" t="s">
        <v>127</v>
      </c>
      <c r="C56" s="185" t="s">
        <v>132</v>
      </c>
      <c r="D56" s="186"/>
      <c r="E56" s="167"/>
      <c r="F56" s="27">
        <f>E56*0.035</f>
        <v>0</v>
      </c>
      <c r="G56" s="28">
        <f>E56*0.145</f>
        <v>0</v>
      </c>
      <c r="H56" s="244"/>
      <c r="I56" s="245"/>
      <c r="J56" s="245"/>
      <c r="K56" s="245"/>
      <c r="L56" s="245"/>
      <c r="M56" s="246"/>
      <c r="N56" s="34"/>
      <c r="O56" s="24"/>
      <c r="P56" s="24"/>
      <c r="Q56" s="24"/>
      <c r="R56" s="24"/>
    </row>
    <row r="57" spans="1:18" ht="15" customHeight="1">
      <c r="A57" s="34"/>
      <c r="B57" s="26" t="s">
        <v>128</v>
      </c>
      <c r="C57" s="185" t="s">
        <v>133</v>
      </c>
      <c r="D57" s="186"/>
      <c r="E57" s="167"/>
      <c r="F57" s="27">
        <f>E57*0.035</f>
        <v>0</v>
      </c>
      <c r="G57" s="28">
        <f>E57*0.145</f>
        <v>0</v>
      </c>
      <c r="H57" s="244"/>
      <c r="I57" s="245"/>
      <c r="J57" s="245"/>
      <c r="K57" s="245"/>
      <c r="L57" s="245"/>
      <c r="M57" s="246"/>
      <c r="N57" s="34"/>
      <c r="O57" s="24"/>
      <c r="P57" s="24"/>
      <c r="Q57" s="24"/>
      <c r="R57" s="24"/>
    </row>
    <row r="58" spans="1:18" ht="15" customHeight="1">
      <c r="A58" s="34"/>
      <c r="B58" s="26">
        <v>5880</v>
      </c>
      <c r="C58" s="189" t="s">
        <v>134</v>
      </c>
      <c r="D58" s="190"/>
      <c r="E58" s="167"/>
      <c r="F58" s="27">
        <f>E58*0.035</f>
        <v>0</v>
      </c>
      <c r="G58" s="28">
        <f>E58*0.2</f>
        <v>0</v>
      </c>
      <c r="H58" s="244"/>
      <c r="I58" s="245"/>
      <c r="J58" s="245"/>
      <c r="K58" s="245"/>
      <c r="L58" s="245"/>
      <c r="M58" s="246"/>
      <c r="N58" s="34"/>
      <c r="O58" s="24"/>
      <c r="P58" s="24"/>
      <c r="Q58" s="24"/>
      <c r="R58" s="24"/>
    </row>
    <row r="59" spans="1:18" ht="15" customHeight="1">
      <c r="A59" s="34"/>
      <c r="B59" s="26">
        <v>5883</v>
      </c>
      <c r="C59" s="189" t="s">
        <v>151</v>
      </c>
      <c r="D59" s="190"/>
      <c r="E59" s="167"/>
      <c r="F59" s="27">
        <f>E59*0</f>
        <v>0</v>
      </c>
      <c r="G59" s="28">
        <f>E59*0.22</f>
        <v>0</v>
      </c>
      <c r="H59" s="244"/>
      <c r="I59" s="245"/>
      <c r="J59" s="245"/>
      <c r="K59" s="245"/>
      <c r="L59" s="245"/>
      <c r="M59" s="246"/>
      <c r="N59" s="34"/>
      <c r="O59" s="24"/>
      <c r="P59" s="24"/>
      <c r="Q59" s="24"/>
      <c r="R59" s="24"/>
    </row>
    <row r="60" spans="1:18" ht="15" customHeight="1">
      <c r="A60" s="34"/>
      <c r="B60" s="108" t="s">
        <v>332</v>
      </c>
      <c r="C60" s="189" t="s">
        <v>335</v>
      </c>
      <c r="D60" s="190"/>
      <c r="E60" s="167"/>
      <c r="F60" s="27">
        <f>E60*0.07</f>
        <v>0</v>
      </c>
      <c r="G60" s="28">
        <f>E60*0.1</f>
        <v>0</v>
      </c>
      <c r="H60" s="244"/>
      <c r="I60" s="245"/>
      <c r="J60" s="245"/>
      <c r="K60" s="245"/>
      <c r="L60" s="245"/>
      <c r="M60" s="246"/>
      <c r="N60" s="34"/>
      <c r="O60" s="24"/>
      <c r="P60" s="24"/>
      <c r="Q60" s="24"/>
      <c r="R60" s="24"/>
    </row>
    <row r="61" spans="1:18" ht="15" customHeight="1">
      <c r="A61" s="34"/>
      <c r="B61" s="108" t="s">
        <v>333</v>
      </c>
      <c r="C61" s="189" t="s">
        <v>336</v>
      </c>
      <c r="D61" s="190"/>
      <c r="E61" s="167"/>
      <c r="F61" s="27">
        <f>E61*0.01</f>
        <v>0</v>
      </c>
      <c r="G61" s="28">
        <f>E61*0.025</f>
        <v>0</v>
      </c>
      <c r="H61" s="244"/>
      <c r="I61" s="245"/>
      <c r="J61" s="245"/>
      <c r="K61" s="245"/>
      <c r="L61" s="245"/>
      <c r="M61" s="246"/>
      <c r="N61" s="34"/>
      <c r="O61" s="24"/>
      <c r="P61" s="24"/>
      <c r="Q61" s="24"/>
      <c r="R61" s="24"/>
    </row>
    <row r="62" spans="1:18" ht="15" customHeight="1">
      <c r="A62" s="34"/>
      <c r="B62" s="108" t="s">
        <v>351</v>
      </c>
      <c r="C62" s="187" t="s">
        <v>349</v>
      </c>
      <c r="D62" s="186"/>
      <c r="E62" s="167"/>
      <c r="F62" s="27">
        <f>E62*0.01</f>
        <v>0</v>
      </c>
      <c r="G62" s="28">
        <f>E62*0.01</f>
        <v>0</v>
      </c>
      <c r="H62" s="244"/>
      <c r="I62" s="245"/>
      <c r="J62" s="245"/>
      <c r="K62" s="245"/>
      <c r="L62" s="245"/>
      <c r="M62" s="246"/>
      <c r="N62" s="34"/>
      <c r="O62" s="24"/>
      <c r="P62" s="24"/>
      <c r="Q62" s="24"/>
      <c r="R62" s="24"/>
    </row>
    <row r="63" spans="1:18" ht="15" customHeight="1">
      <c r="A63" s="34"/>
      <c r="B63" s="108" t="s">
        <v>334</v>
      </c>
      <c r="C63" s="189" t="s">
        <v>337</v>
      </c>
      <c r="D63" s="190"/>
      <c r="E63" s="167"/>
      <c r="F63" s="27">
        <f>E63*0.07</f>
        <v>0</v>
      </c>
      <c r="G63" s="28">
        <f>E63*0.1</f>
        <v>0</v>
      </c>
      <c r="H63" s="244"/>
      <c r="I63" s="245"/>
      <c r="J63" s="245"/>
      <c r="K63" s="245"/>
      <c r="L63" s="245"/>
      <c r="M63" s="246"/>
      <c r="N63" s="34"/>
      <c r="O63" s="24"/>
      <c r="P63" s="24"/>
      <c r="Q63" s="24"/>
      <c r="R63" s="24"/>
    </row>
    <row r="64" spans="1:18" ht="15" customHeight="1">
      <c r="A64" s="34"/>
      <c r="B64" s="108" t="s">
        <v>350</v>
      </c>
      <c r="C64" s="187" t="s">
        <v>352</v>
      </c>
      <c r="D64" s="186"/>
      <c r="E64" s="167"/>
      <c r="F64" s="27">
        <f>E64*0.01</f>
        <v>0</v>
      </c>
      <c r="G64" s="28">
        <f>E64*0.01</f>
        <v>0</v>
      </c>
      <c r="H64" s="247"/>
      <c r="I64" s="248"/>
      <c r="J64" s="248"/>
      <c r="K64" s="248"/>
      <c r="L64" s="248"/>
      <c r="M64" s="249"/>
      <c r="N64" s="34"/>
      <c r="O64" s="24"/>
      <c r="P64" s="24"/>
      <c r="Q64" s="24"/>
      <c r="R64" s="24"/>
    </row>
    <row r="65" spans="1:18" ht="15" customHeight="1">
      <c r="A65" s="34"/>
      <c r="B65" s="26" t="s">
        <v>145</v>
      </c>
      <c r="C65" s="185" t="str">
        <f>VLOOKUP(Data!C30,Data!$A$23:$B$25,2)</f>
        <v>Notification Appl Circuit</v>
      </c>
      <c r="D65" s="186"/>
      <c r="E65" s="174">
        <f aca="true" t="shared" si="0" ref="E65:E70">IF(G65&gt;F65,G65,F65)</f>
        <v>0</v>
      </c>
      <c r="F65" s="160">
        <f>'Circuit Config'!F24</f>
        <v>0</v>
      </c>
      <c r="G65" s="29">
        <f>'Circuit Config'!G24</f>
        <v>0</v>
      </c>
      <c r="H65" s="159" t="str">
        <f>VLOOKUP(Data!B14,Data!$A$3:$D$10,2)</f>
        <v>#14 Stranded</v>
      </c>
      <c r="I65" s="30">
        <f>VLOOKUP(Data!B14,Data!$A$3:$D$10,3)</f>
        <v>2.52</v>
      </c>
      <c r="J65" s="17"/>
      <c r="K65" s="64">
        <f aca="true" t="shared" si="1" ref="K65:K70">((J65*2)/1000)*I65</f>
        <v>0</v>
      </c>
      <c r="L65" s="64">
        <f aca="true" t="shared" si="2" ref="L65:L70">20.4-(E65*K65)</f>
        <v>20.4</v>
      </c>
      <c r="M65" s="162">
        <f>IF(C65=Data!$B$24,"N/A",((20.4-L65)/20.4))</f>
        <v>0</v>
      </c>
      <c r="N65" s="34"/>
      <c r="O65" s="24"/>
      <c r="P65" s="24"/>
      <c r="Q65" s="24"/>
      <c r="R65" s="24"/>
    </row>
    <row r="66" spans="1:18" ht="15" customHeight="1">
      <c r="A66" s="34"/>
      <c r="B66" s="26" t="s">
        <v>146</v>
      </c>
      <c r="C66" s="185" t="str">
        <f>VLOOKUP(Data!C31,Data!$A$23:$B$25,2)</f>
        <v>Notification Appl Circuit</v>
      </c>
      <c r="D66" s="186"/>
      <c r="E66" s="63">
        <f t="shared" si="0"/>
        <v>0</v>
      </c>
      <c r="F66" s="160">
        <f>'Circuit Config'!F39</f>
        <v>0</v>
      </c>
      <c r="G66" s="29">
        <f>'Circuit Config'!G39</f>
        <v>0</v>
      </c>
      <c r="H66" s="159" t="str">
        <f>VLOOKUP(Data!B15,Data!$A$3:$D$10,2)</f>
        <v>#12 Solid</v>
      </c>
      <c r="I66" s="30">
        <f>VLOOKUP(Data!B15,Data!$A$3:$D$10,3)</f>
        <v>1.59</v>
      </c>
      <c r="J66" s="17"/>
      <c r="K66" s="64">
        <f t="shared" si="1"/>
        <v>0</v>
      </c>
      <c r="L66" s="64">
        <f t="shared" si="2"/>
        <v>20.4</v>
      </c>
      <c r="M66" s="162">
        <f>IF(C66=Data!$B$24,"N/A",((20.4-L66)/20.4))</f>
        <v>0</v>
      </c>
      <c r="N66" s="34"/>
      <c r="O66" s="24"/>
      <c r="P66" s="24"/>
      <c r="Q66" s="24"/>
      <c r="R66" s="24"/>
    </row>
    <row r="67" spans="1:18" ht="15" customHeight="1">
      <c r="A67" s="34"/>
      <c r="B67" s="26" t="s">
        <v>147</v>
      </c>
      <c r="C67" s="185" t="str">
        <f>VLOOKUP(Data!C32,Data!$A$23:$B$25,2)</f>
        <v>Notification Appl Circuit</v>
      </c>
      <c r="D67" s="186"/>
      <c r="E67" s="63">
        <f t="shared" si="0"/>
        <v>0</v>
      </c>
      <c r="F67" s="160">
        <f>'Circuit Config'!F54</f>
        <v>0</v>
      </c>
      <c r="G67" s="29">
        <f>'Circuit Config'!G54</f>
        <v>0</v>
      </c>
      <c r="H67" s="159" t="str">
        <f>VLOOKUP(Data!B16,Data!$A$3:$D$10,2)</f>
        <v>#12 Solid</v>
      </c>
      <c r="I67" s="30">
        <f>VLOOKUP(Data!B16,Data!$A$3:$D$10,3)</f>
        <v>1.59</v>
      </c>
      <c r="J67" s="18"/>
      <c r="K67" s="64">
        <f t="shared" si="1"/>
        <v>0</v>
      </c>
      <c r="L67" s="64">
        <f t="shared" si="2"/>
        <v>20.4</v>
      </c>
      <c r="M67" s="162">
        <f>IF(C67=Data!$B$24,"N/A",((20.4-L67)/20.4))</f>
        <v>0</v>
      </c>
      <c r="N67" s="34"/>
      <c r="O67" s="24"/>
      <c r="P67" s="24"/>
      <c r="Q67" s="24"/>
      <c r="R67" s="24"/>
    </row>
    <row r="68" spans="1:18" ht="15" customHeight="1">
      <c r="A68" s="34"/>
      <c r="B68" s="26" t="s">
        <v>148</v>
      </c>
      <c r="C68" s="185" t="str">
        <f>VLOOKUP(Data!C33,Data!$A$23:$B$25,2)</f>
        <v>Notification Appl Circuit</v>
      </c>
      <c r="D68" s="186"/>
      <c r="E68" s="63">
        <f t="shared" si="0"/>
        <v>0</v>
      </c>
      <c r="F68" s="160">
        <f>'Circuit Config'!F69</f>
        <v>0</v>
      </c>
      <c r="G68" s="29">
        <f>'Circuit Config'!G69</f>
        <v>0</v>
      </c>
      <c r="H68" s="159" t="str">
        <f>VLOOKUP(Data!B17,Data!$A$3:$D$10,2)</f>
        <v>#12 Solid</v>
      </c>
      <c r="I68" s="30">
        <f>VLOOKUP(Data!B17,Data!$A$3:$D$10,3)</f>
        <v>1.59</v>
      </c>
      <c r="J68" s="18"/>
      <c r="K68" s="64">
        <f t="shared" si="1"/>
        <v>0</v>
      </c>
      <c r="L68" s="64">
        <f t="shared" si="2"/>
        <v>20.4</v>
      </c>
      <c r="M68" s="162">
        <f>IF(C68=Data!$B$24,"N/A",((20.4-L68)/20.4))</f>
        <v>0</v>
      </c>
      <c r="N68" s="34"/>
      <c r="O68" s="24"/>
      <c r="P68" s="24"/>
      <c r="Q68" s="24"/>
      <c r="R68" s="24"/>
    </row>
    <row r="69" spans="1:18" ht="15" customHeight="1">
      <c r="A69" s="34"/>
      <c r="B69" s="26" t="s">
        <v>149</v>
      </c>
      <c r="C69" s="185" t="str">
        <f>VLOOKUP(Data!C34,Data!$A$23:$B$25,2)</f>
        <v>Notification Appl Circuit</v>
      </c>
      <c r="D69" s="186"/>
      <c r="E69" s="63">
        <f t="shared" si="0"/>
        <v>0</v>
      </c>
      <c r="F69" s="160">
        <f>'Circuit Config'!F84</f>
        <v>0</v>
      </c>
      <c r="G69" s="29">
        <f>'Circuit Config'!G84</f>
        <v>0</v>
      </c>
      <c r="H69" s="159" t="str">
        <f>VLOOKUP(Data!B18,Data!$A$3:$D$10,2)</f>
        <v>#12 Solid</v>
      </c>
      <c r="I69" s="30">
        <f>VLOOKUP(Data!B18,Data!$A$3:$D$10,3)</f>
        <v>1.59</v>
      </c>
      <c r="J69" s="18"/>
      <c r="K69" s="64">
        <f t="shared" si="1"/>
        <v>0</v>
      </c>
      <c r="L69" s="64">
        <f t="shared" si="2"/>
        <v>20.4</v>
      </c>
      <c r="M69" s="162">
        <f>IF(C69=Data!$B$24,"N/A",((20.4-L69)/20.4))</f>
        <v>0</v>
      </c>
      <c r="N69" s="34"/>
      <c r="O69" s="24"/>
      <c r="P69" s="24"/>
      <c r="Q69" s="24"/>
      <c r="R69" s="24"/>
    </row>
    <row r="70" spans="1:18" ht="15" customHeight="1">
      <c r="A70" s="34"/>
      <c r="B70" s="26" t="s">
        <v>150</v>
      </c>
      <c r="C70" s="185" t="str">
        <f>VLOOKUP(Data!C35,Data!$A$23:$B$25,2)</f>
        <v>Notification Appl Circuit</v>
      </c>
      <c r="D70" s="186"/>
      <c r="E70" s="63">
        <f t="shared" si="0"/>
        <v>0</v>
      </c>
      <c r="F70" s="160">
        <f>'Circuit Config'!F99</f>
        <v>0</v>
      </c>
      <c r="G70" s="29">
        <f>'Circuit Config'!G99</f>
        <v>0</v>
      </c>
      <c r="H70" s="159" t="str">
        <f>VLOOKUP(Data!B19,Data!$A$3:$D$10,2)</f>
        <v>#12 Solid</v>
      </c>
      <c r="I70" s="30">
        <f>VLOOKUP(Data!B19,Data!$A$3:$D$10,3)</f>
        <v>1.59</v>
      </c>
      <c r="J70" s="18"/>
      <c r="K70" s="64">
        <f t="shared" si="1"/>
        <v>0</v>
      </c>
      <c r="L70" s="64">
        <f t="shared" si="2"/>
        <v>20.4</v>
      </c>
      <c r="M70" s="162">
        <f>IF(C70=Data!$B$24,"N/A",((20.4-L70)/20.4))</f>
        <v>0</v>
      </c>
      <c r="N70" s="34"/>
      <c r="O70" s="24"/>
      <c r="P70" s="24"/>
      <c r="Q70" s="24"/>
      <c r="R70" s="24"/>
    </row>
    <row r="71" spans="1:18" ht="15" customHeight="1">
      <c r="A71" s="34"/>
      <c r="B71" s="201" t="s">
        <v>24</v>
      </c>
      <c r="C71" s="201"/>
      <c r="D71" s="201"/>
      <c r="E71" s="202"/>
      <c r="F71" s="160">
        <f>SUM(F21:F70)</f>
        <v>0.275</v>
      </c>
      <c r="G71" s="29">
        <f>IF(SUM(E22:E39)&gt;=5,0.0036,SUM(G21:G70))</f>
        <v>0.44</v>
      </c>
      <c r="H71" s="228" t="s">
        <v>23</v>
      </c>
      <c r="I71" s="228"/>
      <c r="J71" s="230"/>
      <c r="K71" s="35"/>
      <c r="L71" s="66"/>
      <c r="M71" s="35"/>
      <c r="N71" s="34"/>
      <c r="O71" s="24"/>
      <c r="P71" s="24"/>
      <c r="Q71" s="24"/>
      <c r="R71" s="24"/>
    </row>
    <row r="72" spans="1:18" ht="15" customHeight="1">
      <c r="A72" s="34"/>
      <c r="B72" s="201" t="s">
        <v>17</v>
      </c>
      <c r="C72" s="201"/>
      <c r="D72" s="201"/>
      <c r="E72" s="202"/>
      <c r="F72" s="67">
        <f>$L$4</f>
        <v>24</v>
      </c>
      <c r="G72" s="68">
        <f>$L$6/60</f>
        <v>0.08333333333333333</v>
      </c>
      <c r="H72" s="228" t="s">
        <v>25</v>
      </c>
      <c r="I72" s="228"/>
      <c r="J72" s="65" t="str">
        <f>"("&amp;$L$6&amp;" Mins)"</f>
        <v>(5 Mins)</v>
      </c>
      <c r="K72" s="34"/>
      <c r="L72" s="34"/>
      <c r="M72" s="34"/>
      <c r="N72" s="34"/>
      <c r="O72" s="24"/>
      <c r="P72" s="24"/>
      <c r="Q72" s="24"/>
      <c r="R72" s="24"/>
    </row>
    <row r="73" spans="1:18" ht="15" customHeight="1">
      <c r="A73" s="34"/>
      <c r="B73" s="201" t="s">
        <v>16</v>
      </c>
      <c r="C73" s="201"/>
      <c r="D73" s="201"/>
      <c r="E73" s="202"/>
      <c r="F73" s="69">
        <f>F72*F71</f>
        <v>6.6000000000000005</v>
      </c>
      <c r="G73" s="68">
        <f>G72*G71</f>
        <v>0.03666666666666667</v>
      </c>
      <c r="H73" s="228" t="s">
        <v>18</v>
      </c>
      <c r="I73" s="228"/>
      <c r="J73" s="230"/>
      <c r="K73" s="34"/>
      <c r="L73" s="34"/>
      <c r="M73" s="34"/>
      <c r="N73" s="34"/>
      <c r="O73" s="24"/>
      <c r="P73" s="24"/>
      <c r="Q73" s="24"/>
      <c r="R73" s="24"/>
    </row>
    <row r="74" spans="1:18" ht="15" customHeight="1">
      <c r="A74" s="34"/>
      <c r="B74" s="239" t="s">
        <v>22</v>
      </c>
      <c r="C74" s="240"/>
      <c r="D74" s="240"/>
      <c r="E74" s="240"/>
      <c r="F74" s="237">
        <f>F73+G73</f>
        <v>6.636666666666668</v>
      </c>
      <c r="G74" s="238"/>
      <c r="H74" s="232" t="s">
        <v>78</v>
      </c>
      <c r="I74" s="233"/>
      <c r="J74" s="233"/>
      <c r="K74" s="233"/>
      <c r="L74" s="233"/>
      <c r="M74" s="233"/>
      <c r="N74" s="34"/>
      <c r="O74" s="24"/>
      <c r="P74" s="24"/>
      <c r="Q74" s="24"/>
      <c r="R74" s="24"/>
    </row>
    <row r="75" spans="1:18" ht="15" customHeight="1">
      <c r="A75" s="34"/>
      <c r="B75" s="198" t="s">
        <v>29</v>
      </c>
      <c r="C75" s="199"/>
      <c r="D75" s="199"/>
      <c r="E75" s="200"/>
      <c r="F75" s="237">
        <f>$L$8</f>
        <v>1.2</v>
      </c>
      <c r="G75" s="237"/>
      <c r="H75" s="231"/>
      <c r="I75" s="231"/>
      <c r="J75" s="231"/>
      <c r="K75" s="62"/>
      <c r="L75" s="34"/>
      <c r="M75" s="34"/>
      <c r="N75" s="34"/>
      <c r="O75" s="24"/>
      <c r="P75" s="24"/>
      <c r="Q75" s="24"/>
      <c r="R75" s="24"/>
    </row>
    <row r="76" spans="1:18" ht="15" customHeight="1">
      <c r="A76" s="34"/>
      <c r="B76" s="234" t="s">
        <v>53</v>
      </c>
      <c r="C76" s="234"/>
      <c r="D76" s="234"/>
      <c r="E76" s="234"/>
      <c r="F76" s="235">
        <f>F74*F75</f>
        <v>7.964</v>
      </c>
      <c r="G76" s="236"/>
      <c r="H76" s="229"/>
      <c r="I76" s="229"/>
      <c r="J76" s="229"/>
      <c r="K76" s="62"/>
      <c r="L76" s="34"/>
      <c r="M76" s="34"/>
      <c r="N76" s="34"/>
      <c r="O76" s="24"/>
      <c r="P76" s="24"/>
      <c r="Q76" s="24"/>
      <c r="R76" s="24"/>
    </row>
    <row r="77" spans="1:18" ht="15" customHeight="1">
      <c r="A77" s="34"/>
      <c r="B77" s="72"/>
      <c r="C77" s="72"/>
      <c r="D77" s="72"/>
      <c r="E77" s="72"/>
      <c r="F77" s="73"/>
      <c r="G77" s="74"/>
      <c r="H77" s="71"/>
      <c r="I77" s="71"/>
      <c r="J77" s="71"/>
      <c r="K77" s="62"/>
      <c r="L77" s="34"/>
      <c r="M77" s="34"/>
      <c r="N77" s="34"/>
      <c r="O77" s="24"/>
      <c r="P77" s="24"/>
      <c r="Q77" s="24"/>
      <c r="R77" s="24"/>
    </row>
    <row r="78" spans="1:18" ht="15" customHeight="1">
      <c r="A78" s="34"/>
      <c r="B78" s="75"/>
      <c r="C78" s="75"/>
      <c r="D78" s="75"/>
      <c r="E78" s="75"/>
      <c r="F78" s="75"/>
      <c r="G78" s="75"/>
      <c r="H78" s="75"/>
      <c r="I78" s="75"/>
      <c r="J78" s="75"/>
      <c r="K78" s="75"/>
      <c r="L78" s="75"/>
      <c r="M78" s="75"/>
      <c r="N78" s="34"/>
      <c r="O78" s="24"/>
      <c r="P78" s="24"/>
      <c r="Q78" s="24"/>
      <c r="R78" s="24"/>
    </row>
    <row r="79" spans="1:18" ht="15" customHeight="1">
      <c r="A79" s="165"/>
      <c r="B79" s="31"/>
      <c r="C79" s="31"/>
      <c r="D79" s="31"/>
      <c r="E79" s="31"/>
      <c r="F79" s="31"/>
      <c r="G79" s="31"/>
      <c r="H79" s="32"/>
      <c r="I79" s="31"/>
      <c r="J79" s="31"/>
      <c r="K79" s="31"/>
      <c r="L79" s="31"/>
      <c r="M79" s="31"/>
      <c r="N79" s="165"/>
      <c r="O79" s="24"/>
      <c r="P79" s="24"/>
      <c r="Q79" s="24"/>
      <c r="R79" s="24"/>
    </row>
    <row r="80" spans="1:18" ht="24.75" customHeight="1">
      <c r="A80" s="24"/>
      <c r="B80" s="33"/>
      <c r="C80" s="33"/>
      <c r="D80" s="33"/>
      <c r="E80" s="33"/>
      <c r="F80" s="33"/>
      <c r="G80" s="33"/>
      <c r="H80" s="33"/>
      <c r="I80" s="33"/>
      <c r="J80" s="33"/>
      <c r="K80" s="33"/>
      <c r="L80" s="33"/>
      <c r="M80" s="33"/>
      <c r="N80" s="24"/>
      <c r="O80" s="24"/>
      <c r="P80" s="24"/>
      <c r="Q80" s="24"/>
      <c r="R80" s="24"/>
    </row>
    <row r="81" spans="1:18" ht="24.75" customHeight="1">
      <c r="A81" s="24"/>
      <c r="B81" s="24"/>
      <c r="C81" s="24"/>
      <c r="D81" s="24"/>
      <c r="E81" s="24"/>
      <c r="F81" s="24"/>
      <c r="G81" s="24"/>
      <c r="H81" s="24"/>
      <c r="I81" s="24"/>
      <c r="J81" s="24"/>
      <c r="K81" s="24"/>
      <c r="L81" s="24"/>
      <c r="M81" s="24"/>
      <c r="N81" s="24"/>
      <c r="O81" s="24"/>
      <c r="P81" s="24"/>
      <c r="Q81" s="24"/>
      <c r="R81" s="24"/>
    </row>
    <row r="82" spans="1:18" ht="24.75" customHeight="1">
      <c r="A82" s="24"/>
      <c r="B82" s="24"/>
      <c r="C82" s="24"/>
      <c r="D82" s="24"/>
      <c r="E82" s="24"/>
      <c r="F82" s="24"/>
      <c r="G82" s="24"/>
      <c r="H82" s="24"/>
      <c r="I82" s="24"/>
      <c r="J82" s="24"/>
      <c r="K82" s="24"/>
      <c r="L82" s="24"/>
      <c r="M82" s="24"/>
      <c r="N82" s="24"/>
      <c r="O82" s="24"/>
      <c r="P82" s="24"/>
      <c r="Q82" s="24"/>
      <c r="R82" s="24"/>
    </row>
    <row r="83" spans="1:18" ht="24.75" customHeight="1">
      <c r="A83" s="24"/>
      <c r="B83" s="24"/>
      <c r="C83" s="24"/>
      <c r="D83" s="24"/>
      <c r="E83" s="24"/>
      <c r="F83" s="24"/>
      <c r="G83" s="24"/>
      <c r="H83" s="24"/>
      <c r="I83" s="24"/>
      <c r="J83" s="24"/>
      <c r="K83" s="24"/>
      <c r="L83" s="24"/>
      <c r="M83" s="24"/>
      <c r="N83" s="24"/>
      <c r="O83" s="24"/>
      <c r="P83" s="24"/>
      <c r="Q83" s="24"/>
      <c r="R83" s="24"/>
    </row>
    <row r="84" spans="1:18" ht="24.75" customHeight="1">
      <c r="A84" s="24"/>
      <c r="B84" s="24"/>
      <c r="C84" s="24"/>
      <c r="D84" s="24"/>
      <c r="E84" s="24"/>
      <c r="F84" s="24"/>
      <c r="G84" s="24"/>
      <c r="H84" s="24"/>
      <c r="I84" s="24"/>
      <c r="J84" s="24"/>
      <c r="K84" s="24"/>
      <c r="L84" s="24"/>
      <c r="M84" s="24"/>
      <c r="N84" s="24"/>
      <c r="O84" s="24"/>
      <c r="P84" s="24"/>
      <c r="Q84" s="24"/>
      <c r="R84" s="24"/>
    </row>
    <row r="85" spans="1:18" ht="24.75" customHeight="1">
      <c r="A85" s="24"/>
      <c r="B85" s="24"/>
      <c r="C85" s="24"/>
      <c r="D85" s="24"/>
      <c r="E85" s="24"/>
      <c r="F85" s="24"/>
      <c r="G85" s="24"/>
      <c r="H85" s="24"/>
      <c r="I85" s="24"/>
      <c r="J85" s="24"/>
      <c r="K85" s="24"/>
      <c r="L85" s="24"/>
      <c r="M85" s="24"/>
      <c r="N85" s="24"/>
      <c r="O85" s="24"/>
      <c r="P85" s="24"/>
      <c r="Q85" s="24"/>
      <c r="R85" s="24"/>
    </row>
    <row r="86" spans="1:18" ht="24.75" customHeight="1">
      <c r="A86" s="24"/>
      <c r="B86" s="24"/>
      <c r="C86" s="24"/>
      <c r="D86" s="24"/>
      <c r="E86" s="24"/>
      <c r="F86" s="24"/>
      <c r="G86" s="24"/>
      <c r="H86" s="24"/>
      <c r="I86" s="24"/>
      <c r="J86" s="24"/>
      <c r="K86" s="24"/>
      <c r="L86" s="24"/>
      <c r="M86" s="24"/>
      <c r="N86" s="24"/>
      <c r="O86" s="24"/>
      <c r="P86" s="24"/>
      <c r="Q86" s="24"/>
      <c r="R86" s="24"/>
    </row>
    <row r="87" spans="1:18" ht="24.75" customHeight="1">
      <c r="A87" s="24"/>
      <c r="B87" s="24"/>
      <c r="C87" s="24"/>
      <c r="D87" s="24"/>
      <c r="E87" s="24"/>
      <c r="F87" s="24"/>
      <c r="G87" s="24"/>
      <c r="H87" s="24"/>
      <c r="I87" s="24"/>
      <c r="J87" s="24"/>
      <c r="K87" s="24"/>
      <c r="L87" s="24"/>
      <c r="M87" s="24"/>
      <c r="N87" s="24"/>
      <c r="O87" s="24"/>
      <c r="P87" s="24"/>
      <c r="Q87" s="24"/>
      <c r="R87" s="24"/>
    </row>
    <row r="88" spans="1:18" ht="24.75" customHeight="1">
      <c r="A88" s="24"/>
      <c r="B88" s="24"/>
      <c r="C88" s="24"/>
      <c r="D88" s="24"/>
      <c r="E88" s="24"/>
      <c r="F88" s="24"/>
      <c r="G88" s="24"/>
      <c r="H88" s="24"/>
      <c r="I88" s="24"/>
      <c r="J88" s="24"/>
      <c r="K88" s="24"/>
      <c r="L88" s="24"/>
      <c r="M88" s="24"/>
      <c r="N88" s="24"/>
      <c r="O88" s="24"/>
      <c r="P88" s="24"/>
      <c r="Q88" s="24"/>
      <c r="R88" s="24"/>
    </row>
    <row r="89" spans="1:18" ht="24.75" customHeight="1">
      <c r="A89" s="24"/>
      <c r="B89" s="24"/>
      <c r="C89" s="24"/>
      <c r="D89" s="24"/>
      <c r="E89" s="24"/>
      <c r="F89" s="24"/>
      <c r="G89" s="24"/>
      <c r="H89" s="24"/>
      <c r="I89" s="24"/>
      <c r="J89" s="24"/>
      <c r="K89" s="24"/>
      <c r="L89" s="24"/>
      <c r="M89" s="24"/>
      <c r="N89" s="24"/>
      <c r="O89" s="24"/>
      <c r="P89" s="24"/>
      <c r="Q89" s="24"/>
      <c r="R89" s="24"/>
    </row>
    <row r="90" spans="1:18" ht="24.75" customHeight="1">
      <c r="A90" s="24"/>
      <c r="B90" s="24"/>
      <c r="C90" s="24"/>
      <c r="D90" s="24"/>
      <c r="E90" s="24"/>
      <c r="F90" s="24"/>
      <c r="G90" s="24"/>
      <c r="H90" s="24"/>
      <c r="I90" s="24"/>
      <c r="J90" s="24"/>
      <c r="K90" s="24"/>
      <c r="L90" s="24"/>
      <c r="M90" s="24"/>
      <c r="N90" s="24"/>
      <c r="O90" s="24"/>
      <c r="P90" s="24"/>
      <c r="Q90" s="24"/>
      <c r="R90" s="24"/>
    </row>
    <row r="91" spans="1:18" ht="24.75" customHeight="1">
      <c r="A91" s="24"/>
      <c r="B91" s="24"/>
      <c r="C91" s="24"/>
      <c r="D91" s="24"/>
      <c r="E91" s="24"/>
      <c r="F91" s="24"/>
      <c r="G91" s="24"/>
      <c r="H91" s="24"/>
      <c r="I91" s="24"/>
      <c r="J91" s="24"/>
      <c r="K91" s="24"/>
      <c r="L91" s="24"/>
      <c r="M91" s="24"/>
      <c r="N91" s="24"/>
      <c r="O91" s="24"/>
      <c r="P91" s="24"/>
      <c r="Q91" s="24"/>
      <c r="R91" s="24"/>
    </row>
    <row r="92" spans="1:18" ht="24.75" customHeight="1">
      <c r="A92" s="24"/>
      <c r="B92" s="24"/>
      <c r="C92" s="24"/>
      <c r="D92" s="24"/>
      <c r="E92" s="24"/>
      <c r="F92" s="24"/>
      <c r="G92" s="24"/>
      <c r="H92" s="24"/>
      <c r="I92" s="24"/>
      <c r="J92" s="24"/>
      <c r="K92" s="24"/>
      <c r="L92" s="24"/>
      <c r="M92" s="24"/>
      <c r="N92" s="24"/>
      <c r="O92" s="24"/>
      <c r="P92" s="24"/>
      <c r="Q92" s="24"/>
      <c r="R92" s="24"/>
    </row>
    <row r="93" s="166" customFormat="1" ht="24.75" customHeight="1"/>
    <row r="94" s="166" customFormat="1" ht="12.75"/>
    <row r="95" s="166" customFormat="1" ht="12.75"/>
    <row r="96" s="166" customFormat="1" ht="12.75"/>
    <row r="97" s="166" customFormat="1" ht="12.75"/>
    <row r="98" s="166" customFormat="1" ht="12.75"/>
    <row r="99" s="166" customFormat="1" ht="12.75"/>
    <row r="100" s="166" customFormat="1" ht="12.75"/>
    <row r="101" s="166" customFormat="1" ht="12.75"/>
    <row r="102" s="166" customFormat="1" ht="12.75"/>
    <row r="103" s="166" customFormat="1" ht="12.75"/>
    <row r="104" s="166" customFormat="1" ht="12.75"/>
    <row r="105" s="166" customFormat="1" ht="12.75"/>
    <row r="106" s="166" customFormat="1" ht="12.75"/>
    <row r="107" s="166" customFormat="1" ht="12.75"/>
    <row r="108" s="166" customFormat="1" ht="12.75"/>
    <row r="109" s="166" customFormat="1" ht="12.75"/>
    <row r="110" s="166" customFormat="1" ht="12.75"/>
    <row r="111" s="166" customFormat="1" ht="12.75"/>
    <row r="112" s="166" customFormat="1" ht="12.75"/>
    <row r="113" s="166" customFormat="1" ht="12.75"/>
    <row r="114" s="166" customFormat="1" ht="12.75"/>
    <row r="115" s="166" customFormat="1" ht="12.75"/>
    <row r="116" s="166" customFormat="1" ht="12.75"/>
    <row r="117" s="166" customFormat="1" ht="12.75"/>
    <row r="118" s="166" customFormat="1" ht="12.75"/>
    <row r="119" s="166" customFormat="1" ht="12.75"/>
    <row r="120" s="166" customFormat="1" ht="12.75"/>
    <row r="121" s="166" customFormat="1" ht="12.75"/>
    <row r="122" s="166" customFormat="1" ht="12.75"/>
    <row r="123" s="166" customFormat="1" ht="12.75"/>
    <row r="124" s="166" customFormat="1" ht="12.75"/>
    <row r="125" s="166" customFormat="1" ht="12.75"/>
    <row r="126" s="166" customFormat="1" ht="12.75"/>
    <row r="127" s="166" customFormat="1" ht="12.75"/>
    <row r="128" s="166" customFormat="1" ht="12.75"/>
    <row r="129" s="166" customFormat="1" ht="12.75"/>
    <row r="130" s="166" customFormat="1" ht="12.75"/>
    <row r="131" s="166" customFormat="1" ht="12.75"/>
    <row r="132" s="166" customFormat="1" ht="12.75"/>
    <row r="133" s="166" customFormat="1" ht="12.75"/>
    <row r="134" s="166" customFormat="1" ht="12.75"/>
    <row r="135" s="166" customFormat="1" ht="12.75"/>
    <row r="136" s="166" customFormat="1" ht="12.75"/>
    <row r="137" s="166" customFormat="1" ht="12.75"/>
    <row r="138" s="166" customFormat="1" ht="12.75"/>
    <row r="139" s="166" customFormat="1" ht="12.75"/>
    <row r="140" s="166" customFormat="1" ht="12.75"/>
    <row r="141" s="166" customFormat="1" ht="12.75"/>
    <row r="142" s="166" customFormat="1" ht="12.75"/>
    <row r="143" s="166" customFormat="1" ht="12.75"/>
    <row r="144" s="166" customFormat="1" ht="12.75"/>
    <row r="145" s="166" customFormat="1" ht="12.75"/>
    <row r="146" s="166" customFormat="1" ht="12.75"/>
    <row r="147" s="166" customFormat="1" ht="12.75"/>
    <row r="148" s="166" customFormat="1" ht="12.75"/>
    <row r="149" s="166" customFormat="1" ht="12.75"/>
    <row r="150" s="166" customFormat="1" ht="12.75"/>
    <row r="151" s="166" customFormat="1" ht="12.75"/>
    <row r="152" s="166" customFormat="1" ht="12.75"/>
    <row r="153" s="166" customFormat="1" ht="12.75"/>
    <row r="154" s="166" customFormat="1" ht="12.75"/>
    <row r="155" s="166" customFormat="1" ht="12.75"/>
    <row r="156" s="166" customFormat="1" ht="12.75"/>
    <row r="157" s="166" customFormat="1" ht="12.75"/>
    <row r="158" s="166" customFormat="1" ht="12.75"/>
    <row r="159" s="166" customFormat="1" ht="12.75"/>
    <row r="160" s="166" customFormat="1" ht="12.75"/>
    <row r="161" s="166" customFormat="1" ht="12.75"/>
    <row r="162" s="166" customFormat="1" ht="12.75"/>
    <row r="163" s="166" customFormat="1" ht="12.75"/>
    <row r="164" s="166" customFormat="1" ht="12.75"/>
    <row r="165" s="166" customFormat="1" ht="12.75"/>
    <row r="166" s="166" customFormat="1" ht="12.75"/>
    <row r="167" s="166" customFormat="1" ht="12.75"/>
    <row r="168" s="166" customFormat="1" ht="12.75"/>
    <row r="169" s="166" customFormat="1" ht="12.75"/>
    <row r="170" s="166" customFormat="1" ht="12.75"/>
    <row r="171" s="166" customFormat="1" ht="12.75"/>
    <row r="172" s="166" customFormat="1" ht="12.75"/>
    <row r="173" s="166" customFormat="1" ht="12.75"/>
    <row r="174" s="166" customFormat="1" ht="12.75"/>
    <row r="175" s="166" customFormat="1" ht="12.75"/>
    <row r="176" s="166" customFormat="1" ht="12.75"/>
    <row r="177" s="166" customFormat="1" ht="12.75"/>
    <row r="178" s="166" customFormat="1" ht="12.75"/>
    <row r="179" s="166" customFormat="1" ht="12.75"/>
    <row r="180" s="166" customFormat="1" ht="12.75"/>
    <row r="181" s="166" customFormat="1" ht="12.75"/>
    <row r="182" s="166" customFormat="1" ht="12.75"/>
    <row r="183" s="166" customFormat="1" ht="12.75"/>
    <row r="184" s="166" customFormat="1" ht="12.75"/>
    <row r="185" s="166" customFormat="1" ht="12.75"/>
    <row r="186" s="166" customFormat="1" ht="12.75"/>
    <row r="187" s="166" customFormat="1" ht="12.75"/>
    <row r="188" s="166" customFormat="1" ht="12.75"/>
    <row r="189" s="166" customFormat="1" ht="12.75"/>
    <row r="190" s="166" customFormat="1" ht="12.75"/>
    <row r="191" s="166" customFormat="1" ht="12.75"/>
    <row r="192" s="166" customFormat="1" ht="12.75"/>
    <row r="193" s="166" customFormat="1" ht="12.75"/>
    <row r="194" s="166" customFormat="1" ht="12.75"/>
    <row r="195" s="166" customFormat="1" ht="12.75"/>
    <row r="196" s="166" customFormat="1" ht="12.75"/>
    <row r="197" s="166" customFormat="1" ht="12.75"/>
    <row r="198" s="166" customFormat="1" ht="12.75"/>
    <row r="199" s="166" customFormat="1" ht="12.75"/>
    <row r="200" s="166" customFormat="1" ht="12.75"/>
    <row r="201" s="166" customFormat="1" ht="12.75"/>
    <row r="202" s="166" customFormat="1" ht="12.75"/>
    <row r="203" s="166" customFormat="1" ht="12.75"/>
    <row r="204" s="166" customFormat="1" ht="12.75"/>
    <row r="205" s="166" customFormat="1" ht="12.75"/>
    <row r="206" s="166" customFormat="1" ht="12.75"/>
    <row r="207" s="166" customFormat="1" ht="12.75"/>
    <row r="208" s="166" customFormat="1" ht="12.75"/>
    <row r="209" s="166" customFormat="1" ht="12.75"/>
    <row r="210" s="166" customFormat="1" ht="12.75"/>
    <row r="211" s="166" customFormat="1" ht="12.75"/>
    <row r="212" s="166" customFormat="1" ht="12.75"/>
    <row r="213" s="166" customFormat="1" ht="12.75"/>
    <row r="214" s="166" customFormat="1" ht="12.75"/>
    <row r="215" s="166" customFormat="1" ht="12.75"/>
    <row r="216" s="166" customFormat="1" ht="12.75"/>
    <row r="217" s="166" customFormat="1" ht="12.75"/>
    <row r="218" s="166" customFormat="1" ht="12.75"/>
    <row r="219" s="166" customFormat="1" ht="12.75"/>
    <row r="220" s="166" customFormat="1" ht="12.75"/>
    <row r="221" s="166" customFormat="1" ht="12.75"/>
    <row r="222" s="166" customFormat="1" ht="12.75"/>
    <row r="223" s="166" customFormat="1" ht="12.75"/>
    <row r="224" s="166" customFormat="1" ht="12.75"/>
    <row r="225" s="166" customFormat="1" ht="12.75"/>
    <row r="226" s="166" customFormat="1" ht="12.75"/>
    <row r="227" s="166" customFormat="1" ht="12.75"/>
    <row r="228" s="166" customFormat="1" ht="12.75"/>
    <row r="229" s="166" customFormat="1" ht="12.75"/>
    <row r="230" s="166" customFormat="1" ht="12.75"/>
    <row r="231" s="166" customFormat="1" ht="12.75"/>
    <row r="232" s="166" customFormat="1" ht="12.75"/>
    <row r="233" s="166" customFormat="1" ht="12.75"/>
    <row r="234" s="166" customFormat="1" ht="12.75"/>
    <row r="235" s="166" customFormat="1" ht="12.75"/>
    <row r="236" s="166" customFormat="1" ht="12.75"/>
    <row r="237" s="166" customFormat="1" ht="12.75"/>
    <row r="238" s="166" customFormat="1" ht="12.75"/>
    <row r="239" s="166" customFormat="1" ht="12.75"/>
    <row r="240" s="166" customFormat="1" ht="12.75"/>
    <row r="241" s="166" customFormat="1" ht="12.75"/>
    <row r="242" s="166" customFormat="1" ht="12.75"/>
    <row r="243" s="166" customFormat="1" ht="12.75"/>
    <row r="244" s="166" customFormat="1" ht="12.75"/>
    <row r="245" s="166" customFormat="1" ht="12.75"/>
    <row r="246" s="166" customFormat="1" ht="12.75"/>
    <row r="247" s="166" customFormat="1" ht="12.75"/>
    <row r="248" s="166" customFormat="1" ht="12.75"/>
    <row r="249" s="166" customFormat="1" ht="12.75"/>
    <row r="250" s="166" customFormat="1" ht="12.75"/>
    <row r="251" s="166" customFormat="1" ht="12.75"/>
    <row r="252" s="166" customFormat="1" ht="12.75"/>
    <row r="253" s="166" customFormat="1" ht="12.75"/>
    <row r="254" s="166" customFormat="1" ht="12.75"/>
    <row r="255" s="166" customFormat="1" ht="12.75"/>
    <row r="256" s="166" customFormat="1" ht="12.75"/>
    <row r="257" s="166" customFormat="1" ht="12.75"/>
    <row r="258" s="166" customFormat="1" ht="12.75"/>
    <row r="259" s="166" customFormat="1" ht="12.75"/>
    <row r="260" s="166" customFormat="1" ht="12.75"/>
    <row r="261" s="166" customFormat="1" ht="12.75"/>
    <row r="262" s="166" customFormat="1" ht="12.75"/>
    <row r="263" s="166" customFormat="1" ht="12.75"/>
    <row r="264" s="166" customFormat="1" ht="12.75"/>
    <row r="265" s="166" customFormat="1" ht="12.75"/>
    <row r="266" s="166" customFormat="1" ht="12.75"/>
    <row r="267" s="166" customFormat="1" ht="12.75"/>
    <row r="268" s="166" customFormat="1" ht="12.75"/>
    <row r="269" s="166" customFormat="1" ht="12.75"/>
    <row r="270" s="166" customFormat="1" ht="12.75"/>
    <row r="271" s="166" customFormat="1" ht="12.75"/>
    <row r="272" s="166" customFormat="1" ht="12.75"/>
    <row r="273" s="166" customFormat="1" ht="12.75"/>
    <row r="274" s="166" customFormat="1" ht="12.75"/>
    <row r="275" s="166" customFormat="1" ht="12.75"/>
    <row r="276" s="166" customFormat="1" ht="12.75"/>
    <row r="277" s="166" customFormat="1" ht="12.75"/>
    <row r="278" s="166" customFormat="1" ht="12.75"/>
    <row r="279" s="166" customFormat="1" ht="12.75"/>
    <row r="280" s="166" customFormat="1" ht="12.75"/>
    <row r="281" s="166" customFormat="1" ht="12.75"/>
    <row r="282" s="166" customFormat="1" ht="12.75"/>
    <row r="283" s="166" customFormat="1" ht="12.75"/>
    <row r="284" s="166" customFormat="1" ht="12.75"/>
    <row r="285" s="166" customFormat="1" ht="12.75"/>
    <row r="286" s="166" customFormat="1" ht="12.75"/>
    <row r="287" s="166" customFormat="1" ht="12.75"/>
    <row r="288" s="166" customFormat="1" ht="12.75"/>
    <row r="289" s="166" customFormat="1" ht="12.75"/>
    <row r="290" s="166" customFormat="1" ht="12.75"/>
    <row r="291" s="166" customFormat="1" ht="12.75"/>
    <row r="292" s="166" customFormat="1" ht="12.75"/>
    <row r="293" s="166" customFormat="1" ht="12.75"/>
    <row r="294" s="166" customFormat="1" ht="12.75"/>
    <row r="295" s="166" customFormat="1" ht="12.75"/>
    <row r="296" s="166" customFormat="1" ht="12.75"/>
    <row r="297" s="166" customFormat="1" ht="12.75"/>
    <row r="298" s="166" customFormat="1" ht="12.75"/>
    <row r="299" s="166" customFormat="1" ht="12.75"/>
    <row r="300" s="166" customFormat="1" ht="12.75"/>
    <row r="301" s="166" customFormat="1" ht="12.75"/>
    <row r="302" s="166" customFormat="1" ht="12.75"/>
    <row r="303" s="166" customFormat="1" ht="12.75"/>
    <row r="304" s="166" customFormat="1" ht="12.75"/>
    <row r="305" s="166" customFormat="1" ht="12.75"/>
    <row r="306" s="166" customFormat="1" ht="12.75"/>
    <row r="307" s="166" customFormat="1" ht="12.75"/>
    <row r="308" s="166" customFormat="1" ht="12.75"/>
    <row r="309" s="166" customFormat="1" ht="12.75"/>
    <row r="310" s="166" customFormat="1" ht="12.75"/>
    <row r="311" s="166" customFormat="1" ht="12.75"/>
    <row r="312" s="166" customFormat="1" ht="12.75"/>
    <row r="313" s="166" customFormat="1" ht="12.75"/>
    <row r="314" s="166" customFormat="1" ht="12.75"/>
    <row r="315" s="166" customFormat="1" ht="12.75"/>
    <row r="316" s="166" customFormat="1" ht="12.75"/>
    <row r="317" s="166" customFormat="1" ht="12.75"/>
    <row r="318" s="166" customFormat="1" ht="12.75"/>
    <row r="319" s="166" customFormat="1" ht="12.75"/>
    <row r="320" s="166" customFormat="1" ht="12.75"/>
    <row r="321" s="166" customFormat="1" ht="12.75"/>
    <row r="322" s="166" customFormat="1" ht="12.75"/>
    <row r="323" s="166" customFormat="1" ht="12.75"/>
    <row r="324" s="166" customFormat="1" ht="12.75"/>
    <row r="325" s="166" customFormat="1" ht="12.75"/>
    <row r="326" s="166" customFormat="1" ht="12.75"/>
    <row r="327" s="166" customFormat="1" ht="12.75"/>
    <row r="328" s="166" customFormat="1" ht="12.75"/>
    <row r="329" s="166" customFormat="1" ht="12.75"/>
    <row r="330" s="166" customFormat="1" ht="12.75"/>
    <row r="331" s="166" customFormat="1" ht="12.75"/>
    <row r="332" s="166" customFormat="1" ht="12.75"/>
    <row r="333" s="166" customFormat="1" ht="12.75"/>
    <row r="334" s="166" customFormat="1" ht="12.75"/>
    <row r="335" s="166" customFormat="1" ht="12.75"/>
    <row r="336" s="166" customFormat="1" ht="12.75"/>
    <row r="337" s="166" customFormat="1" ht="12.75"/>
    <row r="338" s="166" customFormat="1" ht="12.75"/>
    <row r="339" s="166" customFormat="1" ht="12.75"/>
    <row r="340" s="166" customFormat="1" ht="12.75"/>
    <row r="341" s="166" customFormat="1" ht="12.75"/>
    <row r="342" s="166" customFormat="1" ht="12.75"/>
    <row r="343" s="166" customFormat="1" ht="12.75"/>
    <row r="344" s="166" customFormat="1" ht="12.75"/>
    <row r="345" s="166" customFormat="1" ht="12.75"/>
    <row r="346" s="166" customFormat="1" ht="12.75"/>
    <row r="347" s="166" customFormat="1" ht="12.75"/>
    <row r="348" s="166" customFormat="1" ht="12.75"/>
    <row r="349" s="166" customFormat="1" ht="12.75"/>
    <row r="350" s="166" customFormat="1" ht="12.75"/>
    <row r="351" s="166" customFormat="1" ht="12.75"/>
    <row r="352" s="166" customFormat="1" ht="12.75"/>
    <row r="353" s="166" customFormat="1" ht="12.75"/>
    <row r="354" s="166" customFormat="1" ht="12.75"/>
    <row r="355" s="166" customFormat="1" ht="12.75"/>
    <row r="356" s="166" customFormat="1" ht="12.75"/>
    <row r="357" s="166" customFormat="1" ht="12.75"/>
    <row r="358" s="166" customFormat="1" ht="12.75"/>
    <row r="359" s="166" customFormat="1" ht="12.75"/>
    <row r="360" s="166" customFormat="1" ht="12.75"/>
    <row r="361" s="166" customFormat="1" ht="12.75"/>
    <row r="362" s="166" customFormat="1" ht="12.75"/>
    <row r="363" s="166" customFormat="1" ht="12.75"/>
    <row r="364" s="166" customFormat="1" ht="12.75"/>
    <row r="365" s="166" customFormat="1" ht="12.75"/>
    <row r="366" s="166" customFormat="1" ht="12.75"/>
    <row r="367" s="166" customFormat="1" ht="12.75"/>
    <row r="368" s="166" customFormat="1" ht="12.75"/>
    <row r="369" s="166" customFormat="1" ht="12.75"/>
    <row r="370" s="166" customFormat="1" ht="12.75"/>
    <row r="371" s="166" customFormat="1" ht="12.75"/>
    <row r="372" s="166" customFormat="1" ht="12.75"/>
    <row r="373" s="166" customFormat="1" ht="12.75"/>
    <row r="374" s="166" customFormat="1" ht="12.75"/>
    <row r="375" s="166" customFormat="1" ht="12.75"/>
    <row r="376" s="166" customFormat="1" ht="12.75"/>
    <row r="377" s="166" customFormat="1" ht="12.75"/>
    <row r="378" s="166" customFormat="1" ht="12.75"/>
    <row r="379" s="166" customFormat="1" ht="12.75"/>
    <row r="380" s="166" customFormat="1" ht="12.75"/>
    <row r="381" s="166" customFormat="1" ht="12.75"/>
    <row r="382" s="166" customFormat="1" ht="12.75"/>
    <row r="383" s="166" customFormat="1" ht="12.75"/>
    <row r="384" s="166" customFormat="1" ht="12.75"/>
    <row r="385" s="166" customFormat="1" ht="12.75"/>
    <row r="386" s="166" customFormat="1" ht="12.75"/>
    <row r="387" s="166" customFormat="1" ht="12.75"/>
    <row r="388" s="166" customFormat="1" ht="12.75"/>
    <row r="389" s="166" customFormat="1" ht="12.75"/>
    <row r="390" s="166" customFormat="1" ht="12.75"/>
    <row r="391" s="166" customFormat="1" ht="12.75"/>
    <row r="392" s="166" customFormat="1" ht="12.75"/>
    <row r="393" s="166" customFormat="1" ht="12.75"/>
    <row r="394" s="166" customFormat="1" ht="12.75"/>
    <row r="395" s="166" customFormat="1" ht="12.75"/>
    <row r="396" s="166" customFormat="1" ht="12.75"/>
    <row r="397" s="166" customFormat="1" ht="12.75"/>
    <row r="398" s="166" customFormat="1" ht="12.75"/>
    <row r="399" s="166" customFormat="1" ht="12.75"/>
    <row r="400" s="166" customFormat="1" ht="12.75"/>
    <row r="401" s="166" customFormat="1" ht="12.75"/>
    <row r="402" s="166" customFormat="1" ht="12.75"/>
    <row r="403" s="166" customFormat="1" ht="12.75"/>
    <row r="404" s="166" customFormat="1" ht="12.75"/>
    <row r="405" s="166" customFormat="1" ht="12.75"/>
    <row r="406" s="166" customFormat="1" ht="12.75"/>
    <row r="407" s="166" customFormat="1" ht="12.75"/>
    <row r="408" s="166" customFormat="1" ht="12.75"/>
    <row r="409" s="166" customFormat="1" ht="12.75"/>
    <row r="410" s="166" customFormat="1" ht="12.75"/>
    <row r="411" s="166" customFormat="1" ht="12.75"/>
    <row r="412" s="166" customFormat="1" ht="12.75"/>
    <row r="413" s="166" customFormat="1" ht="12.75"/>
    <row r="414" s="166" customFormat="1" ht="12.75"/>
    <row r="415" s="166" customFormat="1" ht="12.75"/>
    <row r="416" s="166" customFormat="1" ht="12.75"/>
    <row r="417" s="166" customFormat="1" ht="12.75"/>
    <row r="418" s="166" customFormat="1" ht="12.75"/>
    <row r="419" s="166" customFormat="1" ht="12.75"/>
    <row r="420" s="166" customFormat="1" ht="12.75"/>
    <row r="421" s="166" customFormat="1" ht="12.75"/>
    <row r="422" s="166" customFormat="1" ht="12.75"/>
    <row r="423" s="166" customFormat="1" ht="12.75"/>
    <row r="424" s="166" customFormat="1" ht="12.75"/>
    <row r="425" s="166" customFormat="1" ht="12.75"/>
    <row r="426" s="166" customFormat="1" ht="12.75"/>
    <row r="427" s="166" customFormat="1" ht="12.75"/>
    <row r="428" s="166" customFormat="1" ht="12.75"/>
    <row r="429" s="166" customFormat="1" ht="12.75"/>
    <row r="430" s="166" customFormat="1" ht="12.75"/>
    <row r="431" s="166" customFormat="1" ht="12.75"/>
    <row r="432" s="166" customFormat="1" ht="12.75"/>
    <row r="433" s="166" customFormat="1" ht="12.75"/>
    <row r="434" s="166" customFormat="1" ht="12.75"/>
    <row r="435" s="166" customFormat="1" ht="12.75"/>
    <row r="436" s="166" customFormat="1" ht="12.75"/>
    <row r="437" s="166" customFormat="1" ht="12.75"/>
    <row r="438" s="166" customFormat="1" ht="12.75"/>
    <row r="439" s="166" customFormat="1" ht="12.75"/>
    <row r="440" s="166" customFormat="1" ht="12.75"/>
    <row r="441" s="166" customFormat="1" ht="12.75"/>
    <row r="442" s="166" customFormat="1" ht="12.75"/>
    <row r="443" s="166" customFormat="1" ht="12.75"/>
    <row r="444" s="166" customFormat="1" ht="12.75"/>
    <row r="445" s="166" customFormat="1" ht="12.75"/>
    <row r="446" s="166" customFormat="1" ht="12.75"/>
    <row r="447" s="166" customFormat="1" ht="12.75"/>
    <row r="448" s="166" customFormat="1" ht="12.75"/>
    <row r="449" s="166" customFormat="1" ht="12.75"/>
    <row r="450" s="166" customFormat="1" ht="12.75"/>
    <row r="451" s="166" customFormat="1" ht="12.75"/>
    <row r="452" s="166" customFormat="1" ht="12.75"/>
    <row r="453" s="166" customFormat="1" ht="12.75"/>
    <row r="454" s="166" customFormat="1" ht="12.75"/>
    <row r="455" s="166" customFormat="1" ht="12.75"/>
    <row r="456" s="166" customFormat="1" ht="12.75"/>
    <row r="457" s="166" customFormat="1" ht="12.75"/>
    <row r="458" s="166" customFormat="1" ht="12.75"/>
    <row r="459" s="166" customFormat="1" ht="12.75"/>
    <row r="460" s="166" customFormat="1" ht="12.75"/>
    <row r="461" s="166" customFormat="1" ht="12.75"/>
    <row r="462" s="166" customFormat="1" ht="12.75"/>
    <row r="463" s="166" customFormat="1" ht="12.75"/>
    <row r="464" s="166" customFormat="1" ht="12.75"/>
    <row r="465" s="166" customFormat="1" ht="12.75"/>
    <row r="466" s="166" customFormat="1" ht="12.75"/>
    <row r="467" s="166" customFormat="1" ht="12.75"/>
    <row r="468" s="166" customFormat="1" ht="12.75"/>
    <row r="469" s="166" customFormat="1" ht="12.75"/>
    <row r="470" s="166" customFormat="1" ht="12.75"/>
    <row r="471" s="166" customFormat="1" ht="12.75"/>
    <row r="472" s="166" customFormat="1" ht="12.75"/>
    <row r="473" s="166" customFormat="1" ht="12.75"/>
    <row r="474" s="166" customFormat="1" ht="12.75"/>
    <row r="475" s="166" customFormat="1" ht="12.75"/>
    <row r="476" s="166" customFormat="1" ht="12.75"/>
    <row r="477" s="166" customFormat="1" ht="12.75"/>
    <row r="478" s="166" customFormat="1" ht="12.75"/>
    <row r="479" s="166" customFormat="1" ht="12.75"/>
    <row r="480" s="166" customFormat="1" ht="12.75"/>
    <row r="481" s="166" customFormat="1" ht="12.75"/>
    <row r="482" s="166" customFormat="1" ht="12.75"/>
    <row r="483" s="166" customFormat="1" ht="12.75"/>
    <row r="484" s="166" customFormat="1" ht="12.75"/>
    <row r="485" s="166" customFormat="1" ht="12.75"/>
    <row r="486" s="166" customFormat="1" ht="12.75"/>
    <row r="487" s="166" customFormat="1" ht="12.75"/>
    <row r="488" s="166" customFormat="1" ht="12.75"/>
    <row r="489" s="166" customFormat="1" ht="12.75"/>
    <row r="490" s="166" customFormat="1" ht="12.75"/>
    <row r="491" s="166" customFormat="1" ht="12.75"/>
    <row r="492" s="166" customFormat="1" ht="12.75"/>
    <row r="493" s="166" customFormat="1" ht="12.75"/>
    <row r="494" s="166" customFormat="1" ht="12.75"/>
    <row r="495" s="166" customFormat="1" ht="12.75"/>
    <row r="496" s="166" customFormat="1" ht="12.75"/>
    <row r="497" s="166" customFormat="1" ht="12.75"/>
    <row r="498" s="166" customFormat="1" ht="12.75"/>
    <row r="499" s="166" customFormat="1" ht="12.75"/>
    <row r="500" s="166" customFormat="1" ht="12.75"/>
    <row r="501" s="166" customFormat="1" ht="12.75"/>
    <row r="502" s="166" customFormat="1" ht="12.75"/>
    <row r="503" s="166" customFormat="1" ht="12.75"/>
    <row r="504" s="166" customFormat="1" ht="12.75"/>
    <row r="505" s="166" customFormat="1" ht="12.75"/>
    <row r="506" s="166" customFormat="1" ht="12.75"/>
    <row r="507" s="166" customFormat="1" ht="12.75"/>
    <row r="508" s="166" customFormat="1" ht="12.75"/>
    <row r="509" s="166" customFormat="1" ht="12.75"/>
    <row r="510" s="166" customFormat="1" ht="12.75"/>
    <row r="511" s="166" customFormat="1" ht="12.75"/>
    <row r="512" s="166" customFormat="1" ht="12.75"/>
    <row r="513" s="166" customFormat="1" ht="12.75"/>
    <row r="514" s="166" customFormat="1" ht="12.75"/>
    <row r="515" s="166" customFormat="1" ht="12.75"/>
    <row r="516" s="166" customFormat="1" ht="12.75"/>
    <row r="517" s="166" customFormat="1" ht="12.75"/>
    <row r="518" s="166" customFormat="1" ht="12.75"/>
    <row r="519" s="166" customFormat="1" ht="12.75"/>
    <row r="520" s="166" customFormat="1" ht="12.75"/>
    <row r="521" s="166" customFormat="1" ht="12.75"/>
    <row r="522" s="166" customFormat="1" ht="12.75"/>
    <row r="523" s="166" customFormat="1" ht="12.75"/>
    <row r="524" s="166" customFormat="1" ht="12.75"/>
    <row r="525" s="166" customFormat="1" ht="12.75"/>
    <row r="526" s="166" customFormat="1" ht="12.75"/>
    <row r="527" s="166" customFormat="1" ht="12.75"/>
    <row r="528" s="166" customFormat="1" ht="12.75"/>
    <row r="529" s="166" customFormat="1" ht="12.75"/>
    <row r="530" s="166" customFormat="1" ht="12.75"/>
    <row r="531" s="166" customFormat="1" ht="12.75"/>
    <row r="532" s="166" customFormat="1" ht="12.75"/>
    <row r="533" s="166" customFormat="1" ht="12.75"/>
    <row r="534" s="166" customFormat="1" ht="12.75"/>
    <row r="535" s="166" customFormat="1" ht="12.75"/>
    <row r="536" s="166" customFormat="1" ht="12.75"/>
    <row r="537" s="166" customFormat="1" ht="12.75"/>
    <row r="538" s="166" customFormat="1" ht="12.75"/>
    <row r="539" s="166" customFormat="1" ht="12.75"/>
    <row r="540" s="166" customFormat="1" ht="12.75"/>
    <row r="541" s="166" customFormat="1" ht="12.75"/>
    <row r="542" s="166" customFormat="1" ht="12.75"/>
    <row r="543" s="166" customFormat="1" ht="12.75"/>
    <row r="544" s="166" customFormat="1" ht="12.75"/>
    <row r="545" s="166" customFormat="1" ht="12.75"/>
    <row r="546" s="166" customFormat="1" ht="12.75"/>
    <row r="547" s="166" customFormat="1" ht="12.75"/>
    <row r="548" s="166" customFormat="1" ht="12.75"/>
    <row r="549" s="166" customFormat="1" ht="12.75"/>
    <row r="550" s="166" customFormat="1" ht="12.75"/>
    <row r="551" s="166" customFormat="1" ht="12.75"/>
    <row r="552" s="166" customFormat="1" ht="12.75"/>
    <row r="553" s="166" customFormat="1" ht="12.75"/>
    <row r="554" s="166" customFormat="1" ht="12.75"/>
    <row r="555" s="166" customFormat="1" ht="12.75"/>
    <row r="556" s="166" customFormat="1" ht="12.75"/>
    <row r="557" s="166" customFormat="1" ht="12.75"/>
    <row r="558" s="166" customFormat="1" ht="12.75"/>
    <row r="559" s="166" customFormat="1" ht="12.75"/>
    <row r="560" s="166" customFormat="1" ht="12.75"/>
    <row r="561" s="166" customFormat="1" ht="12.75"/>
    <row r="562" s="166" customFormat="1" ht="12.75"/>
    <row r="563" s="166" customFormat="1" ht="12.75"/>
    <row r="564" s="166" customFormat="1" ht="12.75"/>
    <row r="565" s="166" customFormat="1" ht="12.75"/>
    <row r="566" s="166" customFormat="1" ht="12.75"/>
    <row r="567" s="166" customFormat="1" ht="12.75"/>
    <row r="568" s="166" customFormat="1" ht="12.75"/>
    <row r="569" s="166" customFormat="1" ht="12.75"/>
    <row r="570" s="166" customFormat="1" ht="12.75"/>
    <row r="571" s="166" customFormat="1" ht="12.75"/>
    <row r="572" s="166" customFormat="1" ht="12.75"/>
    <row r="573" s="166" customFormat="1" ht="12.75"/>
    <row r="574" s="166" customFormat="1" ht="12.75"/>
    <row r="575" s="166" customFormat="1" ht="12.75"/>
    <row r="576" s="166" customFormat="1" ht="12.75"/>
    <row r="577" s="166" customFormat="1" ht="12.75"/>
    <row r="578" s="166" customFormat="1" ht="12.75"/>
    <row r="579" s="166" customFormat="1" ht="12.75"/>
    <row r="580" s="166" customFormat="1" ht="12.75"/>
    <row r="581" s="166" customFormat="1" ht="12.75"/>
    <row r="582" s="166" customFormat="1" ht="12.75"/>
    <row r="583" s="166" customFormat="1" ht="12.75"/>
    <row r="584" s="166" customFormat="1" ht="12.75"/>
    <row r="585" s="166" customFormat="1" ht="12.75"/>
    <row r="586" s="166" customFormat="1" ht="12.75"/>
    <row r="587" s="166" customFormat="1" ht="12.75"/>
    <row r="588" s="166" customFormat="1" ht="12.75"/>
    <row r="589" s="166" customFormat="1" ht="12.75"/>
    <row r="590" s="166" customFormat="1" ht="12.75"/>
    <row r="591" s="166" customFormat="1" ht="12.75"/>
    <row r="592" s="166" customFormat="1" ht="12.75"/>
    <row r="593" s="166" customFormat="1" ht="12.75"/>
    <row r="594" s="166" customFormat="1" ht="12.75"/>
    <row r="595" s="166" customFormat="1" ht="12.75"/>
    <row r="596" s="166" customFormat="1" ht="12.75"/>
    <row r="597" s="166" customFormat="1" ht="12.75"/>
    <row r="598" s="166" customFormat="1" ht="12.75"/>
    <row r="599" s="166" customFormat="1" ht="12.75"/>
    <row r="600" s="166" customFormat="1" ht="12.75"/>
    <row r="601" s="166" customFormat="1" ht="12.75"/>
    <row r="602" s="166" customFormat="1" ht="12.75"/>
    <row r="603" s="166" customFormat="1" ht="12.75"/>
    <row r="604" s="166" customFormat="1" ht="12.75"/>
    <row r="605" s="166" customFormat="1" ht="12.75"/>
    <row r="606" s="166" customFormat="1" ht="12.75"/>
    <row r="607" s="166" customFormat="1" ht="12.75"/>
    <row r="608" s="166" customFormat="1" ht="12.75"/>
    <row r="609" s="166" customFormat="1" ht="12.75"/>
    <row r="610" s="166" customFormat="1" ht="12.75"/>
    <row r="611" s="166" customFormat="1" ht="12.75"/>
    <row r="612" s="166" customFormat="1" ht="12.75"/>
    <row r="613" s="166" customFormat="1" ht="12.75"/>
    <row r="614" s="166" customFormat="1" ht="12.75"/>
    <row r="615" s="166" customFormat="1" ht="12.75"/>
    <row r="616" s="166" customFormat="1" ht="12.75"/>
    <row r="617" s="166" customFormat="1" ht="12.75"/>
    <row r="618" s="166" customFormat="1" ht="12.75"/>
    <row r="619" s="166" customFormat="1" ht="12.75"/>
    <row r="620" s="166" customFormat="1" ht="12.75"/>
    <row r="621" s="166" customFormat="1" ht="12.75"/>
    <row r="622" s="166" customFormat="1" ht="12.75"/>
    <row r="623" s="166" customFormat="1" ht="12.75"/>
    <row r="624" s="166" customFormat="1" ht="12.75"/>
    <row r="625" s="166" customFormat="1" ht="12.75"/>
    <row r="626" s="166" customFormat="1" ht="12.75"/>
    <row r="627" s="166" customFormat="1" ht="12.75"/>
    <row r="628" s="166" customFormat="1" ht="12.75"/>
    <row r="629" s="166" customFormat="1" ht="12.75"/>
    <row r="630" s="166" customFormat="1" ht="12.75"/>
    <row r="631" s="166" customFormat="1" ht="12.75"/>
    <row r="632" s="166" customFormat="1" ht="12.75"/>
    <row r="633" s="166" customFormat="1" ht="12.75"/>
    <row r="634" s="166" customFormat="1" ht="12.75"/>
    <row r="635" s="166" customFormat="1" ht="12.75"/>
    <row r="636" s="166" customFormat="1" ht="12.75"/>
    <row r="637" s="166" customFormat="1" ht="12.75"/>
    <row r="638" s="166" customFormat="1" ht="12.75"/>
    <row r="639" s="166" customFormat="1" ht="12.75"/>
    <row r="640" s="166" customFormat="1" ht="12.75"/>
    <row r="641" s="166" customFormat="1" ht="12.75"/>
    <row r="642" s="166" customFormat="1" ht="12.75"/>
    <row r="643" s="166" customFormat="1" ht="12.75"/>
    <row r="644" s="166" customFormat="1" ht="12.75"/>
    <row r="645" s="166" customFormat="1" ht="12.75"/>
    <row r="646" s="166" customFormat="1" ht="12.75"/>
    <row r="647" s="166" customFormat="1" ht="12.75"/>
    <row r="648" s="166" customFormat="1" ht="12.75"/>
    <row r="649" s="166" customFormat="1" ht="12.75"/>
    <row r="650" s="166" customFormat="1" ht="12.75"/>
    <row r="651" s="166" customFormat="1" ht="12.75"/>
    <row r="652" s="166" customFormat="1" ht="12.75"/>
    <row r="653" s="166" customFormat="1" ht="12.75"/>
    <row r="654" s="166" customFormat="1" ht="12.75"/>
    <row r="655" s="166" customFormat="1" ht="12.75"/>
    <row r="656" s="166" customFormat="1" ht="12.75"/>
    <row r="657" s="166" customFormat="1" ht="12.75"/>
    <row r="658" s="166" customFormat="1" ht="12.75"/>
    <row r="659" s="166" customFormat="1" ht="12.75"/>
    <row r="660" s="166" customFormat="1" ht="12.75"/>
    <row r="661" s="166" customFormat="1" ht="12.75"/>
    <row r="662" s="166" customFormat="1" ht="12.75"/>
    <row r="663" s="166" customFormat="1" ht="12.75"/>
    <row r="664" s="166" customFormat="1" ht="12.75"/>
    <row r="665" s="166" customFormat="1" ht="12.75"/>
    <row r="666" s="166" customFormat="1" ht="12.75"/>
    <row r="667" s="166" customFormat="1" ht="12.75"/>
    <row r="668" s="166" customFormat="1" ht="12.75"/>
    <row r="669" s="166" customFormat="1" ht="12.75"/>
    <row r="670" s="166" customFormat="1" ht="12.75"/>
    <row r="671" s="166" customFormat="1" ht="12.75"/>
    <row r="672" s="166" customFormat="1" ht="12.75"/>
    <row r="673" s="166" customFormat="1" ht="12.75"/>
    <row r="674" s="166" customFormat="1" ht="12.75"/>
  </sheetData>
  <sheetProtection/>
  <mergeCells count="89">
    <mergeCell ref="C63:D63"/>
    <mergeCell ref="C26:D26"/>
    <mergeCell ref="C27:D27"/>
    <mergeCell ref="C28:D28"/>
    <mergeCell ref="C34:D34"/>
    <mergeCell ref="C37:D37"/>
    <mergeCell ref="C38:D38"/>
    <mergeCell ref="C59:D59"/>
    <mergeCell ref="C60:D60"/>
    <mergeCell ref="C48:D48"/>
    <mergeCell ref="H71:J71"/>
    <mergeCell ref="B71:E71"/>
    <mergeCell ref="C54:D54"/>
    <mergeCell ref="C67:D67"/>
    <mergeCell ref="C55:D55"/>
    <mergeCell ref="C39:D39"/>
    <mergeCell ref="C41:D41"/>
    <mergeCell ref="C42:D42"/>
    <mergeCell ref="C65:D65"/>
    <mergeCell ref="H21:M64"/>
    <mergeCell ref="H72:I72"/>
    <mergeCell ref="H76:J76"/>
    <mergeCell ref="H73:J73"/>
    <mergeCell ref="H75:J75"/>
    <mergeCell ref="H74:M74"/>
    <mergeCell ref="B76:E76"/>
    <mergeCell ref="F76:G76"/>
    <mergeCell ref="F74:G74"/>
    <mergeCell ref="B74:E74"/>
    <mergeCell ref="F75:G75"/>
    <mergeCell ref="B9:E9"/>
    <mergeCell ref="B10:E10"/>
    <mergeCell ref="B19:B20"/>
    <mergeCell ref="C19:D20"/>
    <mergeCell ref="E19:E20"/>
    <mergeCell ref="C47:D47"/>
    <mergeCell ref="C35:D35"/>
    <mergeCell ref="C29:D29"/>
    <mergeCell ref="C43:D43"/>
    <mergeCell ref="C25:D25"/>
    <mergeCell ref="J15:K15"/>
    <mergeCell ref="J17:K17"/>
    <mergeCell ref="C17:E17"/>
    <mergeCell ref="B12:E12"/>
    <mergeCell ref="C15:E15"/>
    <mergeCell ref="G15:I15"/>
    <mergeCell ref="J10:K12"/>
    <mergeCell ref="J4:K4"/>
    <mergeCell ref="J6:K6"/>
    <mergeCell ref="J8:K8"/>
    <mergeCell ref="B8:E8"/>
    <mergeCell ref="F4:G4"/>
    <mergeCell ref="H4:I4"/>
    <mergeCell ref="F6:G6"/>
    <mergeCell ref="F8:G8"/>
    <mergeCell ref="H8:I8"/>
    <mergeCell ref="B75:E75"/>
    <mergeCell ref="C68:D68"/>
    <mergeCell ref="B72:E72"/>
    <mergeCell ref="C69:D69"/>
    <mergeCell ref="C70:D70"/>
    <mergeCell ref="C66:D66"/>
    <mergeCell ref="B73:E73"/>
    <mergeCell ref="M19:M20"/>
    <mergeCell ref="C52:D52"/>
    <mergeCell ref="F19:G19"/>
    <mergeCell ref="C53:D53"/>
    <mergeCell ref="C21:D21"/>
    <mergeCell ref="C51:D51"/>
    <mergeCell ref="C22:D22"/>
    <mergeCell ref="C23:D23"/>
    <mergeCell ref="C24:D24"/>
    <mergeCell ref="C30:D30"/>
    <mergeCell ref="C64:D64"/>
    <mergeCell ref="C31:D31"/>
    <mergeCell ref="C32:D32"/>
    <mergeCell ref="C33:D33"/>
    <mergeCell ref="C44:D44"/>
    <mergeCell ref="C56:D56"/>
    <mergeCell ref="C62:D62"/>
    <mergeCell ref="C36:D36"/>
    <mergeCell ref="C61:D61"/>
    <mergeCell ref="C58:D58"/>
    <mergeCell ref="C49:D49"/>
    <mergeCell ref="C50:D50"/>
    <mergeCell ref="C40:D40"/>
    <mergeCell ref="C57:D57"/>
    <mergeCell ref="C45:D45"/>
    <mergeCell ref="C46:D46"/>
  </mergeCells>
  <conditionalFormatting sqref="G65:G70">
    <cfRule type="cellIs" priority="1" dxfId="0" operator="lessThanOrEqual" stopIfTrue="1">
      <formula>3</formula>
    </cfRule>
    <cfRule type="cellIs" priority="2" dxfId="1" operator="greaterThan" stopIfTrue="1">
      <formula>3</formula>
    </cfRule>
  </conditionalFormatting>
  <conditionalFormatting sqref="M65:M70">
    <cfRule type="cellIs" priority="3" dxfId="0" operator="equal" stopIfTrue="1">
      <formula>"N/A"</formula>
    </cfRule>
    <cfRule type="cellIs" priority="4" dxfId="1" operator="greaterThan" stopIfTrue="1">
      <formula>$L$12/100</formula>
    </cfRule>
  </conditionalFormatting>
  <conditionalFormatting sqref="F76:G76">
    <cfRule type="cellIs" priority="5" dxfId="61" operator="greaterThan" stopIfTrue="1">
      <formula>33</formula>
    </cfRule>
  </conditionalFormatting>
  <conditionalFormatting sqref="E21">
    <cfRule type="cellIs" priority="6" dxfId="1" operator="greaterThan" stopIfTrue="1">
      <formula>1</formula>
    </cfRule>
  </conditionalFormatting>
  <conditionalFormatting sqref="H21:M64">
    <cfRule type="cellIs" priority="7" dxfId="1" operator="notEqual" stopIfTrue="1">
      <formula>"N/A"</formula>
    </cfRule>
  </conditionalFormatting>
  <conditionalFormatting sqref="E64">
    <cfRule type="cellIs" priority="8" dxfId="1" operator="greaterThan" stopIfTrue="1">
      <formula>4</formula>
    </cfRule>
  </conditionalFormatting>
  <conditionalFormatting sqref="G71">
    <cfRule type="cellIs" priority="9" dxfId="0" operator="lessThanOrEqual" stopIfTrue="1">
      <formula>6</formula>
    </cfRule>
    <cfRule type="cellIs" priority="10" dxfId="1" operator="greaterThan" stopIfTrue="1">
      <formula>6</formula>
    </cfRule>
  </conditionalFormatting>
  <conditionalFormatting sqref="E22">
    <cfRule type="expression" priority="11" dxfId="1" stopIfTrue="1">
      <formula>SUM(E22:E29)&gt;396</formula>
    </cfRule>
  </conditionalFormatting>
  <conditionalFormatting sqref="E23">
    <cfRule type="expression" priority="12" dxfId="1" stopIfTrue="1">
      <formula>SUM(E22:E29)&gt;396</formula>
    </cfRule>
  </conditionalFormatting>
  <conditionalFormatting sqref="E24">
    <cfRule type="expression" priority="13" dxfId="1" stopIfTrue="1">
      <formula>SUM(E22:E29)&gt;396</formula>
    </cfRule>
  </conditionalFormatting>
  <conditionalFormatting sqref="E25">
    <cfRule type="expression" priority="14" dxfId="1" stopIfTrue="1">
      <formula>SUM(E22:E29)&gt;396</formula>
    </cfRule>
  </conditionalFormatting>
  <conditionalFormatting sqref="E26">
    <cfRule type="expression" priority="15" dxfId="1" stopIfTrue="1">
      <formula>SUM(E22:E29)&gt;396</formula>
    </cfRule>
  </conditionalFormatting>
  <conditionalFormatting sqref="E27">
    <cfRule type="expression" priority="16" dxfId="1" stopIfTrue="1">
      <formula>SUM(E22:E29)&gt;396</formula>
    </cfRule>
  </conditionalFormatting>
  <conditionalFormatting sqref="E28:E29">
    <cfRule type="expression" priority="17" dxfId="1" stopIfTrue="1">
      <formula>SUM(E22:E29)&gt;396</formula>
    </cfRule>
  </conditionalFormatting>
  <conditionalFormatting sqref="E30">
    <cfRule type="expression" priority="18" dxfId="1" stopIfTrue="1">
      <formula>SUM(E30:E40)&gt;396</formula>
    </cfRule>
  </conditionalFormatting>
  <conditionalFormatting sqref="E32">
    <cfRule type="expression" priority="19" dxfId="1" stopIfTrue="1">
      <formula>SUM(E30:E40)&gt;396</formula>
    </cfRule>
  </conditionalFormatting>
  <conditionalFormatting sqref="E34">
    <cfRule type="expression" priority="20" dxfId="1" stopIfTrue="1">
      <formula>SUM(E30:E40)&gt;396</formula>
    </cfRule>
    <cfRule type="cellIs" priority="21" dxfId="1" operator="greaterThan" stopIfTrue="1">
      <formula>39</formula>
    </cfRule>
  </conditionalFormatting>
  <conditionalFormatting sqref="E31">
    <cfRule type="expression" priority="22" dxfId="1" stopIfTrue="1">
      <formula>SUM(E30:E40)&gt;396</formula>
    </cfRule>
    <cfRule type="cellIs" priority="23" dxfId="1" operator="greaterThan" stopIfTrue="1">
      <formula>66</formula>
    </cfRule>
  </conditionalFormatting>
  <conditionalFormatting sqref="E33">
    <cfRule type="expression" priority="24" dxfId="1" stopIfTrue="1">
      <formula>SUM(E30:E40)&gt;396</formula>
    </cfRule>
    <cfRule type="cellIs" priority="25" dxfId="1" operator="greaterThan" stopIfTrue="1">
      <formula>198</formula>
    </cfRule>
  </conditionalFormatting>
  <conditionalFormatting sqref="E35">
    <cfRule type="expression" priority="26" dxfId="1" stopIfTrue="1">
      <formula>SUM(E30:E40)&gt;396</formula>
    </cfRule>
  </conditionalFormatting>
  <conditionalFormatting sqref="E36">
    <cfRule type="expression" priority="27" dxfId="1" stopIfTrue="1">
      <formula>SUM(E30:E40)&gt;396</formula>
    </cfRule>
  </conditionalFormatting>
  <conditionalFormatting sqref="E37">
    <cfRule type="expression" priority="28" dxfId="1" stopIfTrue="1">
      <formula>SUM(E30:E40)&gt;396</formula>
    </cfRule>
    <cfRule type="cellIs" priority="29" dxfId="1" operator="greaterThan" stopIfTrue="1">
      <formula>66</formula>
    </cfRule>
  </conditionalFormatting>
  <conditionalFormatting sqref="E38">
    <cfRule type="expression" priority="30" dxfId="1" stopIfTrue="1">
      <formula>SUM(E30:E40)&gt;396</formula>
    </cfRule>
  </conditionalFormatting>
  <conditionalFormatting sqref="E39:E40">
    <cfRule type="expression" priority="31" dxfId="1" stopIfTrue="1">
      <formula>SUM(E30:E40)&gt;396</formula>
    </cfRule>
    <cfRule type="cellIs" priority="32" dxfId="1" operator="greaterThan" stopIfTrue="1">
      <formula>99</formula>
    </cfRule>
  </conditionalFormatting>
  <conditionalFormatting sqref="E41">
    <cfRule type="cellIs" priority="33" dxfId="1" operator="greaterThan" stopIfTrue="1">
      <formula>400</formula>
    </cfRule>
  </conditionalFormatting>
  <conditionalFormatting sqref="E48">
    <cfRule type="expression" priority="34" dxfId="1" stopIfTrue="1">
      <formula>SUM(E48:E50)&gt;396</formula>
    </cfRule>
  </conditionalFormatting>
  <conditionalFormatting sqref="E49">
    <cfRule type="expression" priority="35" dxfId="1" stopIfTrue="1">
      <formula>SUM(E48:E50)&gt;396</formula>
    </cfRule>
  </conditionalFormatting>
  <conditionalFormatting sqref="E50">
    <cfRule type="expression" priority="36" dxfId="1" stopIfTrue="1">
      <formula>SUM(E48:E50)&gt;396</formula>
    </cfRule>
  </conditionalFormatting>
  <conditionalFormatting sqref="E51">
    <cfRule type="cellIs" priority="37" dxfId="1" operator="greaterThan" stopIfTrue="1">
      <formula>3</formula>
    </cfRule>
    <cfRule type="expression" priority="38" dxfId="1" stopIfTrue="1">
      <formula>SUM(E51:E63)&gt;31</formula>
    </cfRule>
  </conditionalFormatting>
  <conditionalFormatting sqref="E52">
    <cfRule type="cellIs" priority="39" dxfId="1" operator="greaterThan" stopIfTrue="1">
      <formula>12</formula>
    </cfRule>
    <cfRule type="expression" priority="40" dxfId="1" stopIfTrue="1">
      <formula>SUM(E51:E63)&gt;31</formula>
    </cfRule>
  </conditionalFormatting>
  <conditionalFormatting sqref="E53">
    <cfRule type="cellIs" priority="41" dxfId="1" operator="greaterThan" stopIfTrue="1">
      <formula>2</formula>
    </cfRule>
    <cfRule type="expression" priority="42" dxfId="1" stopIfTrue="1">
      <formula>SUM(E51:E63)&gt;31</formula>
    </cfRule>
  </conditionalFormatting>
  <conditionalFormatting sqref="E54">
    <cfRule type="expression" priority="43" dxfId="1" stopIfTrue="1">
      <formula>SUM(E54:E55)&gt;8</formula>
    </cfRule>
    <cfRule type="expression" priority="44" dxfId="1" stopIfTrue="1">
      <formula>SUM(E51:E63)&gt;31</formula>
    </cfRule>
  </conditionalFormatting>
  <conditionalFormatting sqref="E55">
    <cfRule type="expression" priority="45" dxfId="1" stopIfTrue="1">
      <formula>SUM(E54:E55)&gt;8</formula>
    </cfRule>
    <cfRule type="expression" priority="46" dxfId="1" stopIfTrue="1">
      <formula>SUM(E51:E63)&gt;31</formula>
    </cfRule>
  </conditionalFormatting>
  <conditionalFormatting sqref="E56">
    <cfRule type="expression" priority="47" dxfId="1" stopIfTrue="1">
      <formula>SUM(E56:E58)&gt;8</formula>
    </cfRule>
    <cfRule type="expression" priority="48" dxfId="1" stopIfTrue="1">
      <formula>SUM(E51:E63)&gt;31</formula>
    </cfRule>
  </conditionalFormatting>
  <conditionalFormatting sqref="E62:E63">
    <cfRule type="expression" priority="51" dxfId="1" stopIfTrue="1">
      <formula>E62&gt;4</formula>
    </cfRule>
    <cfRule type="expression" priority="52" dxfId="1" stopIfTrue="1">
      <formula>SUM(E51:E63)&gt;31</formula>
    </cfRule>
  </conditionalFormatting>
  <conditionalFormatting sqref="E42">
    <cfRule type="expression" priority="53" dxfId="1" stopIfTrue="1">
      <formula>SUM(E42:E47)&gt;396</formula>
    </cfRule>
  </conditionalFormatting>
  <conditionalFormatting sqref="E47">
    <cfRule type="expression" priority="55" dxfId="1" stopIfTrue="1">
      <formula>SUM(E42:E47)&gt;396</formula>
    </cfRule>
  </conditionalFormatting>
  <conditionalFormatting sqref="E61">
    <cfRule type="expression" priority="58" dxfId="1" stopIfTrue="1">
      <formula>E61&gt;5</formula>
    </cfRule>
    <cfRule type="expression" priority="59" dxfId="1" stopIfTrue="1">
      <formula>SUM(E51:E63)&gt;31</formula>
    </cfRule>
  </conditionalFormatting>
  <conditionalFormatting sqref="E60">
    <cfRule type="expression" priority="62" dxfId="1" stopIfTrue="1">
      <formula>E60&gt;1</formula>
    </cfRule>
    <cfRule type="expression" priority="63" dxfId="1" stopIfTrue="1">
      <formula>SUM(E51:E63)&gt;31</formula>
    </cfRule>
  </conditionalFormatting>
  <conditionalFormatting sqref="E57">
    <cfRule type="expression" priority="64" dxfId="1" stopIfTrue="1">
      <formula>SUM(E56:E58)&gt;8</formula>
    </cfRule>
    <cfRule type="expression" priority="65" dxfId="1" stopIfTrue="1">
      <formula>SUM(E51:E63)&gt;31</formula>
    </cfRule>
  </conditionalFormatting>
  <conditionalFormatting sqref="E59">
    <cfRule type="expression" priority="66" dxfId="1" stopIfTrue="1">
      <formula>E59&gt;32</formula>
    </cfRule>
    <cfRule type="expression" priority="67" dxfId="1" stopIfTrue="1">
      <formula>SUM(E51:E63)&gt;31</formula>
    </cfRule>
  </conditionalFormatting>
  <conditionalFormatting sqref="E43:E45">
    <cfRule type="expression" priority="69" dxfId="1" stopIfTrue="1">
      <formula>SUM(E42:E47)&gt;396</formula>
    </cfRule>
  </conditionalFormatting>
  <conditionalFormatting sqref="E46">
    <cfRule type="expression" priority="70" dxfId="1" stopIfTrue="1">
      <formula>SUM(E42:E47)&gt;396</formula>
    </cfRule>
  </conditionalFormatting>
  <conditionalFormatting sqref="E58">
    <cfRule type="expression" priority="73" dxfId="1" stopIfTrue="1">
      <formula>SUM(E56:E58)&gt;8</formula>
    </cfRule>
    <cfRule type="expression" priority="74" dxfId="1" stopIfTrue="1">
      <formula>SUM(E51:E63)&gt;31</formula>
    </cfRule>
  </conditionalFormatting>
  <printOptions/>
  <pageMargins left="0.5" right="0.5" top="0.6" bottom="0.6" header="0.5" footer="0.5"/>
  <pageSetup fitToHeight="1" fitToWidth="1" horizontalDpi="300" verticalDpi="300" orientation="portrait" scale="74" r:id="rId4"/>
  <ignoredErrors>
    <ignoredError sqref="F43:G43 F31:G31 F63:G63" formula="1"/>
    <ignoredError sqref="H21 G71" formulaRange="1"/>
  </ignoredErrors>
  <drawing r:id="rId3"/>
  <legacyDrawing r:id="rId2"/>
</worksheet>
</file>

<file path=xl/worksheets/sheet2.xml><?xml version="1.0" encoding="utf-8"?>
<worksheet xmlns="http://schemas.openxmlformats.org/spreadsheetml/2006/main" xmlns:r="http://schemas.openxmlformats.org/officeDocument/2006/relationships">
  <sheetPr codeName="Sheet5"/>
  <dimension ref="A1:O563"/>
  <sheetViews>
    <sheetView showRowColHeaders="0" zoomScalePageLayoutView="0" workbookViewId="0" topLeftCell="A1">
      <selection activeCell="C183" sqref="C183"/>
    </sheetView>
  </sheetViews>
  <sheetFormatPr defaultColWidth="9.140625" defaultRowHeight="12.75"/>
  <cols>
    <col min="1" max="1" width="1.1484375" style="0" customWidth="1"/>
    <col min="2" max="2" width="5.57421875" style="0" bestFit="1" customWidth="1"/>
    <col min="3" max="3" width="37.00390625" style="0" bestFit="1" customWidth="1"/>
    <col min="4" max="4" width="11.57421875" style="154" customWidth="1"/>
    <col min="5" max="5" width="11.28125" style="154" customWidth="1"/>
  </cols>
  <sheetData>
    <row r="1" spans="1:15" ht="6" customHeight="1">
      <c r="A1" s="91"/>
      <c r="B1" s="62"/>
      <c r="C1" s="92" t="s">
        <v>6</v>
      </c>
      <c r="D1" s="146"/>
      <c r="E1" s="146"/>
      <c r="F1" s="34"/>
      <c r="G1" s="34"/>
      <c r="H1" s="34"/>
      <c r="I1" s="34"/>
      <c r="J1" s="34"/>
      <c r="K1" s="34"/>
      <c r="L1" s="93"/>
      <c r="M1" s="93"/>
      <c r="N1" s="93"/>
      <c r="O1" s="93"/>
    </row>
    <row r="2" spans="1:15" ht="12.75">
      <c r="A2" s="62"/>
      <c r="B2" s="94"/>
      <c r="C2" s="250" t="s">
        <v>6</v>
      </c>
      <c r="D2" s="251"/>
      <c r="E2" s="147"/>
      <c r="F2" s="95"/>
      <c r="G2" s="95"/>
      <c r="H2" s="95"/>
      <c r="I2" s="95"/>
      <c r="J2" s="95"/>
      <c r="K2" s="96"/>
      <c r="L2" s="93"/>
      <c r="M2" s="93"/>
      <c r="N2" s="93"/>
      <c r="O2" s="93"/>
    </row>
    <row r="3" spans="1:15" ht="12.75">
      <c r="A3" s="62"/>
      <c r="B3" s="97"/>
      <c r="C3" s="252"/>
      <c r="D3" s="253"/>
      <c r="E3" s="148"/>
      <c r="F3" s="42"/>
      <c r="G3" s="98" t="s">
        <v>76</v>
      </c>
      <c r="H3" s="42"/>
      <c r="I3" s="42"/>
      <c r="J3" s="42"/>
      <c r="K3" s="99"/>
      <c r="L3" s="93"/>
      <c r="M3" s="93"/>
      <c r="N3" s="93"/>
      <c r="O3" s="93"/>
    </row>
    <row r="4" spans="1:15" ht="12.75">
      <c r="A4" s="34"/>
      <c r="B4" s="100"/>
      <c r="C4" s="254"/>
      <c r="D4" s="255"/>
      <c r="E4" s="149"/>
      <c r="F4" s="42"/>
      <c r="G4" s="42"/>
      <c r="H4" s="42"/>
      <c r="I4" s="42"/>
      <c r="J4" s="42"/>
      <c r="K4" s="99"/>
      <c r="L4" s="93"/>
      <c r="M4" s="93"/>
      <c r="N4" s="93"/>
      <c r="O4" s="93"/>
    </row>
    <row r="5" spans="1:15" ht="12.75">
      <c r="A5" s="101"/>
      <c r="B5" s="256" t="s">
        <v>5</v>
      </c>
      <c r="C5" s="256" t="s">
        <v>0</v>
      </c>
      <c r="D5" s="258" t="s">
        <v>2</v>
      </c>
      <c r="E5" s="259"/>
      <c r="F5" s="42"/>
      <c r="G5" s="42"/>
      <c r="H5" s="42"/>
      <c r="I5" s="42"/>
      <c r="J5" s="42"/>
      <c r="K5" s="99"/>
      <c r="L5" s="93"/>
      <c r="M5" s="93"/>
      <c r="N5" s="93"/>
      <c r="O5" s="93"/>
    </row>
    <row r="6" spans="1:15" ht="12.75">
      <c r="A6" s="101"/>
      <c r="B6" s="257"/>
      <c r="C6" s="257"/>
      <c r="D6" s="150" t="s">
        <v>3</v>
      </c>
      <c r="E6" s="180" t="s">
        <v>300</v>
      </c>
      <c r="F6" s="42"/>
      <c r="G6" s="42"/>
      <c r="H6" s="42"/>
      <c r="I6" s="42"/>
      <c r="J6" s="42"/>
      <c r="K6" s="99"/>
      <c r="L6" s="93"/>
      <c r="M6" s="93"/>
      <c r="N6" s="93"/>
      <c r="O6" s="93"/>
    </row>
    <row r="7" spans="1:15" ht="12.75">
      <c r="A7" s="101"/>
      <c r="B7" s="102">
        <v>1</v>
      </c>
      <c r="C7" s="103" t="s">
        <v>74</v>
      </c>
      <c r="D7" s="151"/>
      <c r="E7" s="176"/>
      <c r="F7" s="42"/>
      <c r="G7" s="42"/>
      <c r="H7" s="42"/>
      <c r="I7" s="42"/>
      <c r="J7" s="42"/>
      <c r="K7" s="99"/>
      <c r="L7" s="93"/>
      <c r="M7" s="93"/>
      <c r="N7" s="93"/>
      <c r="O7" s="93"/>
    </row>
    <row r="8" spans="1:15" ht="12.75">
      <c r="A8" s="101"/>
      <c r="B8" s="102">
        <v>2</v>
      </c>
      <c r="C8" s="103" t="s">
        <v>154</v>
      </c>
      <c r="D8" s="153">
        <v>0</v>
      </c>
      <c r="E8" s="176">
        <v>0.143</v>
      </c>
      <c r="F8" s="42"/>
      <c r="G8" s="42"/>
      <c r="H8" s="42"/>
      <c r="I8" s="42"/>
      <c r="J8" s="42"/>
      <c r="K8" s="99"/>
      <c r="L8" s="93"/>
      <c r="M8" s="93"/>
      <c r="N8" s="93"/>
      <c r="O8" s="93"/>
    </row>
    <row r="9" spans="1:15" ht="12.75">
      <c r="A9" s="101"/>
      <c r="B9" s="102">
        <v>3</v>
      </c>
      <c r="C9" s="103" t="s">
        <v>155</v>
      </c>
      <c r="D9" s="153">
        <v>0</v>
      </c>
      <c r="E9" s="176">
        <v>0.153</v>
      </c>
      <c r="F9" s="42"/>
      <c r="G9" s="42"/>
      <c r="H9" s="42"/>
      <c r="I9" s="42"/>
      <c r="J9" s="42"/>
      <c r="K9" s="99"/>
      <c r="L9" s="93"/>
      <c r="M9" s="93"/>
      <c r="N9" s="93"/>
      <c r="O9" s="93"/>
    </row>
    <row r="10" spans="1:15" ht="12.75">
      <c r="A10" s="101"/>
      <c r="B10" s="102">
        <v>4</v>
      </c>
      <c r="C10" s="103" t="s">
        <v>156</v>
      </c>
      <c r="D10" s="153">
        <v>0</v>
      </c>
      <c r="E10" s="176">
        <v>0.27</v>
      </c>
      <c r="F10" s="42"/>
      <c r="G10" s="42"/>
      <c r="H10" s="42"/>
      <c r="I10" s="42"/>
      <c r="J10" s="42"/>
      <c r="K10" s="99"/>
      <c r="L10" s="93"/>
      <c r="M10" s="93"/>
      <c r="N10" s="93"/>
      <c r="O10" s="93"/>
    </row>
    <row r="11" spans="1:15" ht="12.75">
      <c r="A11" s="101"/>
      <c r="B11" s="102">
        <v>5</v>
      </c>
      <c r="C11" s="103" t="s">
        <v>157</v>
      </c>
      <c r="D11" s="153">
        <v>0</v>
      </c>
      <c r="E11" s="176">
        <v>0.341</v>
      </c>
      <c r="F11" s="42"/>
      <c r="G11" s="42"/>
      <c r="H11" s="42"/>
      <c r="I11" s="42"/>
      <c r="J11" s="42"/>
      <c r="K11" s="99"/>
      <c r="L11" s="93"/>
      <c r="M11" s="93"/>
      <c r="N11" s="93"/>
      <c r="O11" s="93"/>
    </row>
    <row r="12" spans="1:15" ht="12.75">
      <c r="A12" s="101"/>
      <c r="B12" s="102">
        <v>6</v>
      </c>
      <c r="C12" s="103" t="s">
        <v>158</v>
      </c>
      <c r="D12" s="153">
        <v>0</v>
      </c>
      <c r="E12" s="176">
        <v>0.383</v>
      </c>
      <c r="F12" s="42"/>
      <c r="G12" s="42"/>
      <c r="H12" s="42"/>
      <c r="I12" s="42"/>
      <c r="J12" s="42"/>
      <c r="K12" s="99"/>
      <c r="L12" s="93"/>
      <c r="M12" s="93"/>
      <c r="N12" s="93"/>
      <c r="O12" s="93"/>
    </row>
    <row r="13" spans="1:15" ht="12.75">
      <c r="A13" s="101"/>
      <c r="B13" s="102">
        <v>7</v>
      </c>
      <c r="C13" s="103" t="s">
        <v>159</v>
      </c>
      <c r="D13" s="153">
        <v>0</v>
      </c>
      <c r="E13" s="176">
        <v>0.477</v>
      </c>
      <c r="F13" s="105"/>
      <c r="G13" s="105"/>
      <c r="H13" s="105"/>
      <c r="I13" s="105"/>
      <c r="J13" s="105"/>
      <c r="K13" s="106"/>
      <c r="L13" s="93"/>
      <c r="M13" s="93"/>
      <c r="N13" s="93"/>
      <c r="O13" s="93"/>
    </row>
    <row r="14" spans="1:15" ht="12.75">
      <c r="A14" s="101"/>
      <c r="B14" s="102">
        <v>8</v>
      </c>
      <c r="C14" s="103" t="s">
        <v>160</v>
      </c>
      <c r="D14" s="153">
        <v>0</v>
      </c>
      <c r="E14" s="152">
        <v>0.12</v>
      </c>
      <c r="F14" s="93"/>
      <c r="G14" s="93"/>
      <c r="H14" s="93"/>
      <c r="I14" s="93"/>
      <c r="J14" s="93"/>
      <c r="K14" s="93"/>
      <c r="L14" s="93"/>
      <c r="M14" s="93"/>
      <c r="N14" s="93"/>
      <c r="O14" s="93"/>
    </row>
    <row r="15" spans="1:15" ht="12.75">
      <c r="A15" s="101"/>
      <c r="B15" s="102">
        <v>9</v>
      </c>
      <c r="C15" s="103" t="s">
        <v>161</v>
      </c>
      <c r="D15" s="153">
        <v>0</v>
      </c>
      <c r="E15" s="152">
        <v>0.13</v>
      </c>
      <c r="F15" s="93"/>
      <c r="G15" s="93"/>
      <c r="H15" s="93"/>
      <c r="I15" s="93"/>
      <c r="J15" s="93"/>
      <c r="K15" s="93"/>
      <c r="L15" s="93"/>
      <c r="M15" s="93"/>
      <c r="N15" s="93"/>
      <c r="O15" s="93"/>
    </row>
    <row r="16" spans="1:15" ht="12.75">
      <c r="A16" s="101"/>
      <c r="B16" s="102">
        <v>10</v>
      </c>
      <c r="C16" s="103" t="s">
        <v>162</v>
      </c>
      <c r="D16" s="153">
        <v>0</v>
      </c>
      <c r="E16" s="152">
        <v>0.247</v>
      </c>
      <c r="F16" s="93"/>
      <c r="G16" s="93"/>
      <c r="H16" s="93"/>
      <c r="I16" s="93"/>
      <c r="J16" s="93"/>
      <c r="K16" s="93"/>
      <c r="L16" s="93"/>
      <c r="M16" s="93"/>
      <c r="N16" s="93"/>
      <c r="O16" s="93"/>
    </row>
    <row r="17" spans="1:15" ht="12.75">
      <c r="A17" s="101"/>
      <c r="B17" s="102">
        <v>11</v>
      </c>
      <c r="C17" s="103" t="s">
        <v>163</v>
      </c>
      <c r="D17" s="153">
        <v>0</v>
      </c>
      <c r="E17" s="152">
        <v>0.318</v>
      </c>
      <c r="F17" s="93"/>
      <c r="G17" s="93"/>
      <c r="H17" s="93"/>
      <c r="I17" s="93"/>
      <c r="J17" s="93"/>
      <c r="K17" s="93"/>
      <c r="L17" s="93"/>
      <c r="M17" s="93"/>
      <c r="N17" s="93"/>
      <c r="O17" s="93"/>
    </row>
    <row r="18" spans="1:15" ht="12.75">
      <c r="A18" s="101"/>
      <c r="B18" s="102">
        <v>12</v>
      </c>
      <c r="C18" s="103" t="s">
        <v>164</v>
      </c>
      <c r="D18" s="153">
        <v>0</v>
      </c>
      <c r="E18" s="152">
        <v>0.36</v>
      </c>
      <c r="F18" s="93"/>
      <c r="G18" s="93"/>
      <c r="H18" s="93"/>
      <c r="I18" s="93"/>
      <c r="J18" s="93"/>
      <c r="K18" s="93"/>
      <c r="L18" s="93"/>
      <c r="M18" s="93"/>
      <c r="N18" s="93"/>
      <c r="O18" s="93"/>
    </row>
    <row r="19" spans="1:15" ht="12.75">
      <c r="A19" s="101"/>
      <c r="B19" s="102">
        <v>13</v>
      </c>
      <c r="C19" s="103" t="s">
        <v>165</v>
      </c>
      <c r="D19" s="153">
        <v>0</v>
      </c>
      <c r="E19" s="152">
        <v>0.454</v>
      </c>
      <c r="F19" s="93"/>
      <c r="G19" s="93"/>
      <c r="H19" s="93"/>
      <c r="I19" s="93"/>
      <c r="J19" s="93"/>
      <c r="K19" s="93"/>
      <c r="L19" s="93"/>
      <c r="M19" s="93"/>
      <c r="N19" s="93"/>
      <c r="O19" s="93"/>
    </row>
    <row r="20" spans="1:15" ht="12.75">
      <c r="A20" s="101"/>
      <c r="B20" s="102">
        <v>14</v>
      </c>
      <c r="C20" s="103" t="s">
        <v>166</v>
      </c>
      <c r="D20" s="153">
        <v>0</v>
      </c>
      <c r="E20" s="152">
        <v>0.134</v>
      </c>
      <c r="F20" s="93"/>
      <c r="G20" s="93"/>
      <c r="H20" s="93"/>
      <c r="I20" s="93"/>
      <c r="J20" s="93"/>
      <c r="K20" s="93"/>
      <c r="L20" s="93"/>
      <c r="M20" s="93"/>
      <c r="N20" s="93"/>
      <c r="O20" s="93"/>
    </row>
    <row r="21" spans="1:15" ht="12.75">
      <c r="A21" s="101"/>
      <c r="B21" s="102">
        <v>15</v>
      </c>
      <c r="C21" s="103" t="s">
        <v>167</v>
      </c>
      <c r="D21" s="153">
        <v>0</v>
      </c>
      <c r="E21" s="152">
        <v>0.152</v>
      </c>
      <c r="F21" s="93"/>
      <c r="G21" s="93"/>
      <c r="H21" s="93"/>
      <c r="I21" s="93"/>
      <c r="J21" s="93"/>
      <c r="K21" s="93"/>
      <c r="L21" s="93"/>
      <c r="M21" s="93"/>
      <c r="N21" s="93"/>
      <c r="O21" s="93"/>
    </row>
    <row r="22" spans="1:15" ht="12.75">
      <c r="A22" s="101"/>
      <c r="B22" s="102">
        <v>16</v>
      </c>
      <c r="C22" s="103" t="s">
        <v>168</v>
      </c>
      <c r="D22" s="153">
        <v>0</v>
      </c>
      <c r="E22" s="152">
        <v>0.193</v>
      </c>
      <c r="F22" s="93"/>
      <c r="G22" s="93"/>
      <c r="H22" s="93"/>
      <c r="I22" s="93"/>
      <c r="J22" s="93"/>
      <c r="K22" s="93"/>
      <c r="L22" s="93"/>
      <c r="M22" s="93"/>
      <c r="N22" s="93"/>
      <c r="O22" s="93"/>
    </row>
    <row r="23" spans="1:15" ht="12.75">
      <c r="A23" s="101"/>
      <c r="B23" s="102">
        <v>17</v>
      </c>
      <c r="C23" s="103" t="s">
        <v>169</v>
      </c>
      <c r="D23" s="153">
        <v>0</v>
      </c>
      <c r="E23" s="152">
        <v>0.236</v>
      </c>
      <c r="F23" s="93"/>
      <c r="G23" s="93"/>
      <c r="H23" s="93"/>
      <c r="I23" s="93"/>
      <c r="J23" s="93"/>
      <c r="K23" s="93"/>
      <c r="L23" s="93"/>
      <c r="M23" s="93"/>
      <c r="N23" s="93"/>
      <c r="O23" s="93"/>
    </row>
    <row r="24" spans="1:15" ht="12.75">
      <c r="A24" s="101"/>
      <c r="B24" s="102">
        <v>18</v>
      </c>
      <c r="C24" s="103" t="s">
        <v>170</v>
      </c>
      <c r="D24" s="153">
        <v>0</v>
      </c>
      <c r="E24" s="152">
        <v>0.28</v>
      </c>
      <c r="F24" s="93"/>
      <c r="G24" s="93"/>
      <c r="H24" s="93"/>
      <c r="I24" s="93"/>
      <c r="J24" s="93"/>
      <c r="K24" s="93"/>
      <c r="L24" s="93"/>
      <c r="M24" s="93"/>
      <c r="N24" s="93"/>
      <c r="O24" s="93"/>
    </row>
    <row r="25" spans="1:15" ht="12.75">
      <c r="A25" s="101"/>
      <c r="B25" s="102">
        <v>19</v>
      </c>
      <c r="C25" s="103" t="s">
        <v>171</v>
      </c>
      <c r="D25" s="153">
        <v>0</v>
      </c>
      <c r="E25" s="152">
        <v>0.078</v>
      </c>
      <c r="F25" s="93"/>
      <c r="G25" s="93"/>
      <c r="H25" s="93"/>
      <c r="I25" s="93"/>
      <c r="J25" s="93"/>
      <c r="K25" s="93"/>
      <c r="L25" s="93"/>
      <c r="M25" s="93"/>
      <c r="N25" s="93"/>
      <c r="O25" s="93"/>
    </row>
    <row r="26" spans="1:15" ht="12.75">
      <c r="A26" s="101"/>
      <c r="B26" s="102">
        <v>20</v>
      </c>
      <c r="C26" s="103" t="s">
        <v>172</v>
      </c>
      <c r="D26" s="153">
        <v>0</v>
      </c>
      <c r="E26" s="152">
        <v>0.096</v>
      </c>
      <c r="F26" s="93"/>
      <c r="G26" s="93"/>
      <c r="H26" s="93"/>
      <c r="I26" s="107"/>
      <c r="J26" s="93"/>
      <c r="K26" s="93"/>
      <c r="L26" s="93"/>
      <c r="M26" s="93"/>
      <c r="N26" s="93"/>
      <c r="O26" s="93"/>
    </row>
    <row r="27" spans="1:15" ht="12.75">
      <c r="A27" s="101"/>
      <c r="B27" s="102">
        <v>21</v>
      </c>
      <c r="C27" s="103" t="s">
        <v>173</v>
      </c>
      <c r="D27" s="153">
        <v>0</v>
      </c>
      <c r="E27" s="152">
        <v>0.137</v>
      </c>
      <c r="F27" s="93"/>
      <c r="G27" s="93"/>
      <c r="H27" s="93"/>
      <c r="I27" s="93"/>
      <c r="J27" s="93"/>
      <c r="K27" s="93"/>
      <c r="L27" s="93"/>
      <c r="M27" s="93"/>
      <c r="N27" s="93"/>
      <c r="O27" s="93"/>
    </row>
    <row r="28" spans="1:15" ht="12.75">
      <c r="A28" s="101"/>
      <c r="B28" s="102">
        <v>22</v>
      </c>
      <c r="C28" s="103" t="s">
        <v>174</v>
      </c>
      <c r="D28" s="153">
        <v>0</v>
      </c>
      <c r="E28" s="152">
        <v>0.18</v>
      </c>
      <c r="F28" s="93"/>
      <c r="G28" s="93"/>
      <c r="H28" s="93"/>
      <c r="I28" s="93"/>
      <c r="J28" s="93"/>
      <c r="K28" s="93"/>
      <c r="L28" s="93"/>
      <c r="M28" s="93"/>
      <c r="N28" s="93"/>
      <c r="O28" s="93"/>
    </row>
    <row r="29" spans="1:15" ht="12.75">
      <c r="A29" s="101"/>
      <c r="B29" s="102">
        <v>23</v>
      </c>
      <c r="C29" s="103" t="s">
        <v>175</v>
      </c>
      <c r="D29" s="153">
        <v>0</v>
      </c>
      <c r="E29" s="152">
        <v>0.224</v>
      </c>
      <c r="F29" s="93"/>
      <c r="G29" s="93"/>
      <c r="H29" s="109"/>
      <c r="I29" s="93"/>
      <c r="J29" s="93"/>
      <c r="K29" s="93"/>
      <c r="L29" s="93"/>
      <c r="M29" s="93"/>
      <c r="N29" s="93"/>
      <c r="O29" s="93"/>
    </row>
    <row r="30" spans="1:15" ht="12.75">
      <c r="A30" s="101"/>
      <c r="B30" s="102">
        <v>24</v>
      </c>
      <c r="C30" s="103" t="s">
        <v>176</v>
      </c>
      <c r="D30" s="153">
        <v>0</v>
      </c>
      <c r="E30" s="152">
        <v>0.133</v>
      </c>
      <c r="F30" s="93"/>
      <c r="G30" s="93"/>
      <c r="H30" s="93"/>
      <c r="I30" s="93"/>
      <c r="J30" s="93"/>
      <c r="K30" s="93"/>
      <c r="L30" s="93"/>
      <c r="M30" s="93"/>
      <c r="N30" s="93"/>
      <c r="O30" s="93"/>
    </row>
    <row r="31" spans="1:15" ht="12.75">
      <c r="A31" s="101"/>
      <c r="B31" s="102">
        <v>25</v>
      </c>
      <c r="C31" s="103" t="s">
        <v>177</v>
      </c>
      <c r="D31" s="153">
        <v>0</v>
      </c>
      <c r="E31" s="152">
        <v>0.151</v>
      </c>
      <c r="F31" s="93"/>
      <c r="G31" s="93"/>
      <c r="H31" s="93"/>
      <c r="I31" s="93"/>
      <c r="J31" s="93"/>
      <c r="K31" s="93"/>
      <c r="L31" s="93"/>
      <c r="M31" s="93"/>
      <c r="N31" s="93"/>
      <c r="O31" s="93"/>
    </row>
    <row r="32" spans="1:15" ht="12.75">
      <c r="A32" s="101"/>
      <c r="B32" s="102">
        <v>26</v>
      </c>
      <c r="C32" s="103" t="s">
        <v>178</v>
      </c>
      <c r="D32" s="153">
        <v>0</v>
      </c>
      <c r="E32" s="152">
        <v>0.192</v>
      </c>
      <c r="F32" s="93"/>
      <c r="G32" s="93"/>
      <c r="H32" s="93"/>
      <c r="I32" s="93"/>
      <c r="J32" s="93"/>
      <c r="K32" s="93"/>
      <c r="L32" s="93"/>
      <c r="M32" s="93"/>
      <c r="N32" s="93"/>
      <c r="O32" s="93"/>
    </row>
    <row r="33" spans="1:15" ht="12.75">
      <c r="A33" s="101"/>
      <c r="B33" s="102">
        <v>27</v>
      </c>
      <c r="C33" s="103" t="s">
        <v>179</v>
      </c>
      <c r="D33" s="153">
        <v>0</v>
      </c>
      <c r="E33" s="152">
        <v>0.235</v>
      </c>
      <c r="F33" s="93"/>
      <c r="G33" s="93"/>
      <c r="H33" s="93"/>
      <c r="I33" s="93"/>
      <c r="J33" s="93"/>
      <c r="K33" s="93"/>
      <c r="L33" s="93"/>
      <c r="M33" s="93"/>
      <c r="N33" s="93"/>
      <c r="O33" s="93"/>
    </row>
    <row r="34" spans="1:15" ht="12.75">
      <c r="A34" s="101"/>
      <c r="B34" s="102">
        <v>28</v>
      </c>
      <c r="C34" s="103" t="s">
        <v>180</v>
      </c>
      <c r="D34" s="153">
        <v>0</v>
      </c>
      <c r="E34" s="152">
        <v>0.279</v>
      </c>
      <c r="F34" s="93"/>
      <c r="G34" s="93"/>
      <c r="H34" s="93"/>
      <c r="I34" s="93"/>
      <c r="J34" s="93"/>
      <c r="K34" s="93"/>
      <c r="L34" s="93"/>
      <c r="M34" s="93"/>
      <c r="N34" s="93"/>
      <c r="O34" s="93"/>
    </row>
    <row r="35" spans="1:15" ht="12.75">
      <c r="A35" s="101"/>
      <c r="B35" s="102">
        <v>29</v>
      </c>
      <c r="C35" s="103" t="s">
        <v>181</v>
      </c>
      <c r="D35" s="153">
        <v>0</v>
      </c>
      <c r="E35" s="152">
        <v>0.343</v>
      </c>
      <c r="F35" s="93"/>
      <c r="G35" s="93"/>
      <c r="H35" s="93"/>
      <c r="I35" s="93"/>
      <c r="J35" s="93"/>
      <c r="K35" s="93"/>
      <c r="L35" s="93"/>
      <c r="M35" s="93"/>
      <c r="N35" s="93"/>
      <c r="O35" s="93"/>
    </row>
    <row r="36" spans="1:15" ht="12.75">
      <c r="A36" s="101"/>
      <c r="B36" s="102">
        <v>30</v>
      </c>
      <c r="C36" s="103" t="s">
        <v>182</v>
      </c>
      <c r="D36" s="153">
        <v>0</v>
      </c>
      <c r="E36" s="152">
        <v>0.056</v>
      </c>
      <c r="F36" s="93"/>
      <c r="G36" s="93"/>
      <c r="H36" s="93"/>
      <c r="I36" s="93"/>
      <c r="J36" s="93"/>
      <c r="K36" s="93"/>
      <c r="L36" s="93"/>
      <c r="M36" s="93"/>
      <c r="N36" s="93"/>
      <c r="O36" s="93"/>
    </row>
    <row r="37" spans="1:15" ht="12.75">
      <c r="A37" s="101"/>
      <c r="B37" s="102">
        <v>31</v>
      </c>
      <c r="C37" s="103" t="s">
        <v>183</v>
      </c>
      <c r="D37" s="153">
        <v>0</v>
      </c>
      <c r="E37" s="152">
        <v>0.078</v>
      </c>
      <c r="F37" s="93"/>
      <c r="G37" s="93"/>
      <c r="H37" s="93"/>
      <c r="I37" s="93"/>
      <c r="J37" s="93"/>
      <c r="K37" s="93"/>
      <c r="L37" s="93"/>
      <c r="M37" s="93"/>
      <c r="N37" s="93"/>
      <c r="O37" s="93"/>
    </row>
    <row r="38" spans="1:15" ht="12.75">
      <c r="A38" s="101"/>
      <c r="B38" s="102">
        <v>32</v>
      </c>
      <c r="C38" s="103" t="s">
        <v>184</v>
      </c>
      <c r="D38" s="153">
        <v>0</v>
      </c>
      <c r="E38" s="152">
        <v>0.096</v>
      </c>
      <c r="F38" s="93"/>
      <c r="G38" s="93"/>
      <c r="H38" s="93"/>
      <c r="I38" s="93"/>
      <c r="J38" s="93"/>
      <c r="K38" s="93"/>
      <c r="L38" s="93"/>
      <c r="M38" s="93"/>
      <c r="N38" s="93"/>
      <c r="O38" s="93"/>
    </row>
    <row r="39" spans="1:15" ht="12.75">
      <c r="A39" s="101"/>
      <c r="B39" s="102">
        <v>33</v>
      </c>
      <c r="C39" s="103" t="s">
        <v>185</v>
      </c>
      <c r="D39" s="153">
        <v>0</v>
      </c>
      <c r="E39" s="152">
        <v>0.137</v>
      </c>
      <c r="F39" s="93"/>
      <c r="G39" s="93"/>
      <c r="H39" s="93"/>
      <c r="I39" s="93"/>
      <c r="J39" s="93"/>
      <c r="K39" s="93"/>
      <c r="L39" s="93"/>
      <c r="M39" s="93"/>
      <c r="N39" s="93"/>
      <c r="O39" s="93"/>
    </row>
    <row r="40" spans="1:15" ht="12.75">
      <c r="A40" s="101"/>
      <c r="B40" s="102">
        <v>34</v>
      </c>
      <c r="C40" s="103" t="s">
        <v>186</v>
      </c>
      <c r="D40" s="153">
        <v>0</v>
      </c>
      <c r="E40" s="152">
        <v>0.18</v>
      </c>
      <c r="F40" s="93"/>
      <c r="G40" s="93"/>
      <c r="H40" s="93"/>
      <c r="I40" s="93"/>
      <c r="J40" s="93"/>
      <c r="K40" s="93"/>
      <c r="L40" s="93"/>
      <c r="M40" s="93"/>
      <c r="N40" s="93"/>
      <c r="O40" s="93"/>
    </row>
    <row r="41" spans="1:15" ht="12.75">
      <c r="A41" s="101"/>
      <c r="B41" s="102">
        <v>35</v>
      </c>
      <c r="C41" s="103" t="s">
        <v>187</v>
      </c>
      <c r="D41" s="153">
        <v>0</v>
      </c>
      <c r="E41" s="152">
        <v>0.224</v>
      </c>
      <c r="F41" s="93"/>
      <c r="G41" s="93"/>
      <c r="H41" s="93"/>
      <c r="I41" s="93"/>
      <c r="J41" s="93"/>
      <c r="K41" s="93"/>
      <c r="L41" s="93"/>
      <c r="M41" s="93"/>
      <c r="N41" s="93"/>
      <c r="O41" s="93"/>
    </row>
    <row r="42" spans="1:15" ht="12.75">
      <c r="A42" s="101"/>
      <c r="B42" s="102">
        <v>36</v>
      </c>
      <c r="C42" s="103" t="s">
        <v>188</v>
      </c>
      <c r="D42" s="153">
        <v>0</v>
      </c>
      <c r="E42" s="152">
        <v>0.288</v>
      </c>
      <c r="F42" s="93"/>
      <c r="G42" s="93"/>
      <c r="H42" s="93"/>
      <c r="I42" s="93"/>
      <c r="J42" s="93"/>
      <c r="K42" s="93"/>
      <c r="L42" s="93"/>
      <c r="M42" s="93"/>
      <c r="N42" s="93"/>
      <c r="O42" s="93"/>
    </row>
    <row r="43" spans="1:15" ht="12.75">
      <c r="A43" s="101"/>
      <c r="B43" s="102">
        <v>37</v>
      </c>
      <c r="C43" s="103" t="s">
        <v>189</v>
      </c>
      <c r="D43" s="153">
        <v>0</v>
      </c>
      <c r="E43" s="152">
        <v>0.015</v>
      </c>
      <c r="F43" s="93"/>
      <c r="G43" s="93"/>
      <c r="H43" s="93"/>
      <c r="I43" s="93"/>
      <c r="J43" s="93"/>
      <c r="K43" s="93"/>
      <c r="L43" s="93"/>
      <c r="M43" s="93"/>
      <c r="N43" s="93"/>
      <c r="O43" s="93"/>
    </row>
    <row r="44" spans="1:15" ht="12.75">
      <c r="A44" s="101"/>
      <c r="B44" s="102">
        <v>38</v>
      </c>
      <c r="C44" s="103" t="s">
        <v>190</v>
      </c>
      <c r="D44" s="153">
        <v>0</v>
      </c>
      <c r="E44" s="152">
        <v>0.022</v>
      </c>
      <c r="F44" s="93"/>
      <c r="G44" s="93"/>
      <c r="H44" s="93"/>
      <c r="I44" s="93"/>
      <c r="J44" s="93"/>
      <c r="K44" s="93"/>
      <c r="L44" s="93"/>
      <c r="M44" s="93"/>
      <c r="N44" s="93"/>
      <c r="O44" s="93"/>
    </row>
    <row r="45" spans="1:15" ht="12.75">
      <c r="A45" s="101"/>
      <c r="B45" s="102">
        <v>39</v>
      </c>
      <c r="C45" s="103" t="s">
        <v>191</v>
      </c>
      <c r="D45" s="153">
        <v>0</v>
      </c>
      <c r="E45" s="152">
        <v>0.18</v>
      </c>
      <c r="F45" s="93"/>
      <c r="G45" s="93"/>
      <c r="H45" s="93"/>
      <c r="I45" s="93"/>
      <c r="J45" s="93"/>
      <c r="K45" s="93"/>
      <c r="L45" s="93"/>
      <c r="M45" s="93"/>
      <c r="N45" s="93"/>
      <c r="O45" s="93"/>
    </row>
    <row r="46" spans="1:15" ht="12.75">
      <c r="A46" s="101"/>
      <c r="B46" s="102">
        <v>40</v>
      </c>
      <c r="C46" s="103" t="s">
        <v>192</v>
      </c>
      <c r="D46" s="153">
        <v>0</v>
      </c>
      <c r="E46" s="152">
        <v>0.236</v>
      </c>
      <c r="F46" s="93"/>
      <c r="G46" s="93"/>
      <c r="H46" s="93"/>
      <c r="I46" s="93"/>
      <c r="J46" s="93"/>
      <c r="K46" s="93"/>
      <c r="L46" s="93"/>
      <c r="M46" s="93"/>
      <c r="N46" s="93"/>
      <c r="O46" s="93"/>
    </row>
    <row r="47" spans="1:15" ht="12.75">
      <c r="A47" s="101"/>
      <c r="B47" s="108">
        <v>41</v>
      </c>
      <c r="C47" s="20" t="s">
        <v>123</v>
      </c>
      <c r="D47" s="153">
        <v>0.015</v>
      </c>
      <c r="E47" s="153">
        <v>0.015</v>
      </c>
      <c r="F47" s="93"/>
      <c r="G47" s="93"/>
      <c r="H47" s="93"/>
      <c r="I47" s="93"/>
      <c r="J47" s="93"/>
      <c r="K47" s="93"/>
      <c r="L47" s="93"/>
      <c r="M47" s="93"/>
      <c r="N47" s="93"/>
      <c r="O47" s="93"/>
    </row>
    <row r="48" spans="1:15" ht="12.75">
      <c r="A48" s="101"/>
      <c r="B48" s="102">
        <v>42</v>
      </c>
      <c r="C48" s="113" t="s">
        <v>193</v>
      </c>
      <c r="D48" s="153">
        <v>0</v>
      </c>
      <c r="E48" s="153">
        <v>0.054</v>
      </c>
      <c r="F48" s="93"/>
      <c r="G48" s="93"/>
      <c r="H48" s="93"/>
      <c r="I48" s="93"/>
      <c r="J48" s="93"/>
      <c r="K48" s="93"/>
      <c r="L48" s="93"/>
      <c r="M48" s="93"/>
      <c r="N48" s="93"/>
      <c r="O48" s="93"/>
    </row>
    <row r="49" spans="1:15" ht="12.75">
      <c r="A49" s="101"/>
      <c r="B49" s="102">
        <v>43</v>
      </c>
      <c r="C49" s="113" t="s">
        <v>194</v>
      </c>
      <c r="D49" s="153">
        <v>0</v>
      </c>
      <c r="E49" s="153">
        <v>0.07</v>
      </c>
      <c r="F49" s="93"/>
      <c r="G49" s="93"/>
      <c r="H49" s="93"/>
      <c r="I49" s="93"/>
      <c r="J49" s="93"/>
      <c r="K49" s="93"/>
      <c r="L49" s="93"/>
      <c r="M49" s="93"/>
      <c r="N49" s="93"/>
      <c r="O49" s="93"/>
    </row>
    <row r="50" spans="1:15" ht="12.75">
      <c r="A50" s="101"/>
      <c r="B50" s="102">
        <v>44</v>
      </c>
      <c r="C50" s="113" t="s">
        <v>195</v>
      </c>
      <c r="D50" s="153">
        <v>0</v>
      </c>
      <c r="E50" s="153">
        <v>0.081</v>
      </c>
      <c r="F50" s="93"/>
      <c r="G50" s="93"/>
      <c r="H50" s="93"/>
      <c r="I50" s="93"/>
      <c r="J50" s="93"/>
      <c r="K50" s="93"/>
      <c r="L50" s="93"/>
      <c r="M50" s="93"/>
      <c r="N50" s="93"/>
      <c r="O50" s="93"/>
    </row>
    <row r="51" spans="1:15" ht="12.75">
      <c r="A51" s="101"/>
      <c r="B51" s="102">
        <v>45</v>
      </c>
      <c r="C51" s="113" t="s">
        <v>196</v>
      </c>
      <c r="D51" s="153">
        <v>0</v>
      </c>
      <c r="E51" s="153">
        <v>0.099</v>
      </c>
      <c r="F51" s="93"/>
      <c r="G51" s="93"/>
      <c r="H51" s="93"/>
      <c r="I51" s="93"/>
      <c r="J51" s="93"/>
      <c r="K51" s="93"/>
      <c r="L51" s="93"/>
      <c r="M51" s="93"/>
      <c r="N51" s="93"/>
      <c r="O51" s="93"/>
    </row>
    <row r="52" spans="1:15" ht="12.75">
      <c r="A52" s="101"/>
      <c r="B52" s="102">
        <v>46</v>
      </c>
      <c r="C52" s="113" t="s">
        <v>197</v>
      </c>
      <c r="D52" s="153">
        <v>0</v>
      </c>
      <c r="E52" s="153">
        <v>0.165</v>
      </c>
      <c r="F52" s="93"/>
      <c r="G52" s="93"/>
      <c r="H52" s="93"/>
      <c r="I52" s="93"/>
      <c r="J52" s="93"/>
      <c r="K52" s="93"/>
      <c r="L52" s="93"/>
      <c r="M52" s="93"/>
      <c r="N52" s="93"/>
      <c r="O52" s="93"/>
    </row>
    <row r="53" spans="1:15" ht="12.75">
      <c r="A53" s="101"/>
      <c r="B53" s="102">
        <v>47</v>
      </c>
      <c r="C53" s="113" t="s">
        <v>198</v>
      </c>
      <c r="D53" s="153">
        <v>0</v>
      </c>
      <c r="E53" s="153">
        <v>0.189</v>
      </c>
      <c r="F53" s="93"/>
      <c r="G53" s="93"/>
      <c r="H53" s="93"/>
      <c r="I53" s="93"/>
      <c r="J53" s="93"/>
      <c r="K53" s="93"/>
      <c r="L53" s="93"/>
      <c r="M53" s="93"/>
      <c r="N53" s="93"/>
      <c r="O53" s="93"/>
    </row>
    <row r="54" spans="1:15" ht="12.75">
      <c r="A54" s="101"/>
      <c r="B54" s="102">
        <v>48</v>
      </c>
      <c r="C54" s="113" t="s">
        <v>199</v>
      </c>
      <c r="D54" s="153">
        <v>0</v>
      </c>
      <c r="E54" s="153">
        <v>0.21</v>
      </c>
      <c r="F54" s="93"/>
      <c r="G54" s="93"/>
      <c r="H54" s="93"/>
      <c r="I54" s="93"/>
      <c r="J54" s="93"/>
      <c r="K54" s="93"/>
      <c r="L54" s="93"/>
      <c r="M54" s="93"/>
      <c r="N54" s="93"/>
      <c r="O54" s="93"/>
    </row>
    <row r="55" spans="1:15" ht="12.75">
      <c r="A55" s="101"/>
      <c r="B55" s="102">
        <v>49</v>
      </c>
      <c r="C55" s="113" t="s">
        <v>200</v>
      </c>
      <c r="D55" s="153">
        <v>0</v>
      </c>
      <c r="E55" s="153">
        <v>0.217</v>
      </c>
      <c r="F55" s="93"/>
      <c r="G55" s="93"/>
      <c r="H55" s="93"/>
      <c r="I55" s="93"/>
      <c r="J55" s="93"/>
      <c r="K55" s="93"/>
      <c r="L55" s="93"/>
      <c r="M55" s="93"/>
      <c r="N55" s="93"/>
      <c r="O55" s="93"/>
    </row>
    <row r="56" spans="1:15" ht="12.75">
      <c r="A56" s="101"/>
      <c r="B56" s="102">
        <v>50</v>
      </c>
      <c r="C56" s="113" t="s">
        <v>201</v>
      </c>
      <c r="D56" s="153">
        <v>0</v>
      </c>
      <c r="E56" s="153">
        <v>0.069</v>
      </c>
      <c r="F56" s="93"/>
      <c r="G56" s="93"/>
      <c r="H56" s="93"/>
      <c r="I56" s="93"/>
      <c r="J56" s="93"/>
      <c r="K56" s="93"/>
      <c r="L56" s="93"/>
      <c r="M56" s="93"/>
      <c r="N56" s="93"/>
      <c r="O56" s="93"/>
    </row>
    <row r="57" spans="1:15" ht="12.75">
      <c r="A57" s="101"/>
      <c r="B57" s="102">
        <v>51</v>
      </c>
      <c r="C57" s="113" t="s">
        <v>202</v>
      </c>
      <c r="D57" s="153">
        <v>0</v>
      </c>
      <c r="E57" s="153">
        <v>0.029</v>
      </c>
      <c r="F57" s="93"/>
      <c r="G57" s="93"/>
      <c r="H57" s="93"/>
      <c r="I57" s="93"/>
      <c r="J57" s="93"/>
      <c r="K57" s="93"/>
      <c r="L57" s="93"/>
      <c r="M57" s="93"/>
      <c r="N57" s="93"/>
      <c r="O57" s="93"/>
    </row>
    <row r="58" spans="1:15" ht="12.75">
      <c r="A58" s="101"/>
      <c r="B58" s="102">
        <v>52</v>
      </c>
      <c r="C58" s="113" t="s">
        <v>203</v>
      </c>
      <c r="D58" s="153">
        <v>0</v>
      </c>
      <c r="E58" s="153">
        <v>0.091</v>
      </c>
      <c r="F58" s="93"/>
      <c r="G58" s="93"/>
      <c r="H58" s="93"/>
      <c r="I58" s="93"/>
      <c r="J58" s="93"/>
      <c r="K58" s="93"/>
      <c r="L58" s="93"/>
      <c r="M58" s="93"/>
      <c r="N58" s="93"/>
      <c r="O58" s="93"/>
    </row>
    <row r="59" spans="1:15" ht="12.75">
      <c r="A59" s="101"/>
      <c r="B59" s="108">
        <v>53</v>
      </c>
      <c r="C59" s="113" t="s">
        <v>204</v>
      </c>
      <c r="D59" s="153">
        <v>0</v>
      </c>
      <c r="E59" s="153">
        <v>0.1</v>
      </c>
      <c r="F59" s="93"/>
      <c r="G59" s="93"/>
      <c r="H59" s="93"/>
      <c r="I59" s="93"/>
      <c r="J59" s="93"/>
      <c r="K59" s="93"/>
      <c r="L59" s="93"/>
      <c r="M59" s="93"/>
      <c r="N59" s="93"/>
      <c r="O59" s="93"/>
    </row>
    <row r="60" spans="1:15" ht="12.75">
      <c r="A60" s="101"/>
      <c r="B60" s="108">
        <v>54</v>
      </c>
      <c r="C60" s="113" t="s">
        <v>205</v>
      </c>
      <c r="D60" s="153">
        <v>0</v>
      </c>
      <c r="E60" s="153">
        <v>0.116</v>
      </c>
      <c r="F60" s="93"/>
      <c r="G60" s="93"/>
      <c r="H60" s="93"/>
      <c r="I60" s="93"/>
      <c r="J60" s="93"/>
      <c r="K60" s="93"/>
      <c r="L60" s="93"/>
      <c r="M60" s="93"/>
      <c r="N60" s="93"/>
      <c r="O60" s="93"/>
    </row>
    <row r="61" spans="1:15" ht="12.75">
      <c r="A61" s="101"/>
      <c r="B61" s="108">
        <v>55</v>
      </c>
      <c r="C61" s="113" t="s">
        <v>206</v>
      </c>
      <c r="D61" s="153">
        <v>0</v>
      </c>
      <c r="E61" s="153">
        <v>0.176</v>
      </c>
      <c r="F61" s="93"/>
      <c r="G61" s="93"/>
      <c r="H61" s="93"/>
      <c r="I61" s="93"/>
      <c r="J61" s="93"/>
      <c r="K61" s="93"/>
      <c r="L61" s="93"/>
      <c r="M61" s="93"/>
      <c r="N61" s="93"/>
      <c r="O61" s="93"/>
    </row>
    <row r="62" spans="1:15" ht="12.75">
      <c r="A62" s="101"/>
      <c r="B62" s="108">
        <v>56</v>
      </c>
      <c r="C62" s="113" t="s">
        <v>207</v>
      </c>
      <c r="D62" s="153">
        <v>0</v>
      </c>
      <c r="E62" s="153">
        <v>0.201</v>
      </c>
      <c r="F62" s="93"/>
      <c r="G62" s="93"/>
      <c r="H62" s="93"/>
      <c r="I62" s="93"/>
      <c r="J62" s="93"/>
      <c r="K62" s="93"/>
      <c r="L62" s="93"/>
      <c r="M62" s="93"/>
      <c r="N62" s="93"/>
      <c r="O62" s="93"/>
    </row>
    <row r="63" spans="1:15" ht="12.75">
      <c r="A63" s="101"/>
      <c r="B63" s="108">
        <v>57</v>
      </c>
      <c r="C63" s="113" t="s">
        <v>208</v>
      </c>
      <c r="D63" s="153">
        <v>0</v>
      </c>
      <c r="E63" s="153">
        <v>0.221</v>
      </c>
      <c r="F63" s="93"/>
      <c r="G63" s="93"/>
      <c r="H63" s="93"/>
      <c r="I63" s="93"/>
      <c r="J63" s="93"/>
      <c r="K63" s="93"/>
      <c r="L63" s="93"/>
      <c r="M63" s="93"/>
      <c r="N63" s="93"/>
      <c r="O63" s="93"/>
    </row>
    <row r="64" spans="1:15" ht="12.75">
      <c r="A64" s="101"/>
      <c r="B64" s="108">
        <v>58</v>
      </c>
      <c r="C64" s="113" t="s">
        <v>209</v>
      </c>
      <c r="D64" s="153">
        <v>0</v>
      </c>
      <c r="E64" s="153">
        <v>0.229</v>
      </c>
      <c r="F64" s="93"/>
      <c r="G64" s="93"/>
      <c r="H64" s="93"/>
      <c r="I64" s="93"/>
      <c r="J64" s="93"/>
      <c r="K64" s="93"/>
      <c r="L64" s="93"/>
      <c r="M64" s="93"/>
      <c r="N64" s="93"/>
      <c r="O64" s="93"/>
    </row>
    <row r="65" spans="1:15" ht="12.75">
      <c r="A65" s="101"/>
      <c r="B65" s="108">
        <v>59</v>
      </c>
      <c r="C65" s="113" t="s">
        <v>210</v>
      </c>
      <c r="D65" s="153">
        <v>0</v>
      </c>
      <c r="E65" s="153">
        <v>0.255</v>
      </c>
      <c r="F65" s="93"/>
      <c r="G65" s="93"/>
      <c r="H65" s="93"/>
      <c r="I65" s="93"/>
      <c r="J65" s="93"/>
      <c r="K65" s="93"/>
      <c r="L65" s="93"/>
      <c r="M65" s="93"/>
      <c r="N65" s="93"/>
      <c r="O65" s="93"/>
    </row>
    <row r="66" spans="1:15" ht="12.75">
      <c r="A66" s="101"/>
      <c r="B66" s="108">
        <v>60</v>
      </c>
      <c r="C66" s="113" t="s">
        <v>211</v>
      </c>
      <c r="D66" s="153">
        <v>0</v>
      </c>
      <c r="E66" s="153">
        <v>0.27</v>
      </c>
      <c r="F66" s="93"/>
      <c r="G66" s="93"/>
      <c r="H66" s="93"/>
      <c r="I66" s="93"/>
      <c r="J66" s="93"/>
      <c r="K66" s="93"/>
      <c r="L66" s="93"/>
      <c r="M66" s="93"/>
      <c r="N66" s="93"/>
      <c r="O66" s="93"/>
    </row>
    <row r="67" spans="1:15" ht="12.75">
      <c r="A67" s="101"/>
      <c r="B67" s="108">
        <v>61</v>
      </c>
      <c r="C67" s="113" t="s">
        <v>212</v>
      </c>
      <c r="D67" s="153">
        <v>0</v>
      </c>
      <c r="E67" s="153">
        <v>0.302</v>
      </c>
      <c r="F67" s="93"/>
      <c r="G67" s="93"/>
      <c r="H67" s="93"/>
      <c r="I67" s="93"/>
      <c r="J67" s="93"/>
      <c r="K67" s="93"/>
      <c r="L67" s="93"/>
      <c r="M67" s="93"/>
      <c r="N67" s="93"/>
      <c r="O67" s="93"/>
    </row>
    <row r="68" spans="1:15" ht="12.75">
      <c r="A68" s="101"/>
      <c r="B68" s="108">
        <v>62</v>
      </c>
      <c r="C68" s="113" t="s">
        <v>213</v>
      </c>
      <c r="D68" s="153">
        <v>0</v>
      </c>
      <c r="E68" s="153">
        <v>0.309</v>
      </c>
      <c r="F68" s="93"/>
      <c r="G68" s="93"/>
      <c r="H68" s="93"/>
      <c r="I68" s="93"/>
      <c r="J68" s="93"/>
      <c r="K68" s="93"/>
      <c r="L68" s="93"/>
      <c r="M68" s="93"/>
      <c r="N68" s="93"/>
      <c r="O68" s="93"/>
    </row>
    <row r="69" spans="1:15" ht="12.75">
      <c r="A69" s="101"/>
      <c r="B69" s="108">
        <v>63</v>
      </c>
      <c r="C69" s="113" t="s">
        <v>214</v>
      </c>
      <c r="D69" s="153">
        <v>0</v>
      </c>
      <c r="E69" s="153">
        <v>0.066</v>
      </c>
      <c r="F69" s="93"/>
      <c r="G69" s="93"/>
      <c r="H69" s="93"/>
      <c r="I69" s="93"/>
      <c r="J69" s="93"/>
      <c r="K69" s="93"/>
      <c r="L69" s="93"/>
      <c r="M69" s="93"/>
      <c r="N69" s="93"/>
      <c r="O69" s="93"/>
    </row>
    <row r="70" spans="1:15" ht="12.75">
      <c r="A70" s="101"/>
      <c r="B70" s="108">
        <v>64</v>
      </c>
      <c r="C70" s="113" t="s">
        <v>215</v>
      </c>
      <c r="D70" s="153">
        <v>0</v>
      </c>
      <c r="E70" s="153">
        <v>0.077</v>
      </c>
      <c r="F70" s="93"/>
      <c r="G70" s="93"/>
      <c r="H70" s="93"/>
      <c r="I70" s="93"/>
      <c r="J70" s="93"/>
      <c r="K70" s="93"/>
      <c r="L70" s="93"/>
      <c r="M70" s="93"/>
      <c r="N70" s="93"/>
      <c r="O70" s="93"/>
    </row>
    <row r="71" spans="1:15" ht="12.75">
      <c r="A71" s="101"/>
      <c r="B71" s="108">
        <v>65</v>
      </c>
      <c r="C71" s="113" t="s">
        <v>216</v>
      </c>
      <c r="D71" s="153">
        <v>0</v>
      </c>
      <c r="E71" s="153">
        <v>0.094</v>
      </c>
      <c r="F71" s="93"/>
      <c r="G71" s="93"/>
      <c r="H71" s="93"/>
      <c r="I71" s="93"/>
      <c r="J71" s="93"/>
      <c r="K71" s="93"/>
      <c r="L71" s="93"/>
      <c r="M71" s="93"/>
      <c r="N71" s="93"/>
      <c r="O71" s="93"/>
    </row>
    <row r="72" spans="1:15" ht="12.75">
      <c r="A72" s="101"/>
      <c r="B72" s="108">
        <v>66</v>
      </c>
      <c r="C72" s="113" t="s">
        <v>217</v>
      </c>
      <c r="D72" s="153">
        <v>0</v>
      </c>
      <c r="E72" s="153">
        <v>0.158</v>
      </c>
      <c r="F72" s="93"/>
      <c r="G72" s="93"/>
      <c r="H72" s="93"/>
      <c r="I72" s="93"/>
      <c r="J72" s="93"/>
      <c r="K72" s="93"/>
      <c r="L72" s="93"/>
      <c r="M72" s="93"/>
      <c r="N72" s="93"/>
      <c r="O72" s="93"/>
    </row>
    <row r="73" spans="1:15" ht="12.75">
      <c r="A73" s="101"/>
      <c r="B73" s="108">
        <v>67</v>
      </c>
      <c r="C73" s="113" t="s">
        <v>218</v>
      </c>
      <c r="D73" s="153">
        <v>0</v>
      </c>
      <c r="E73" s="153">
        <v>0.181</v>
      </c>
      <c r="F73" s="93"/>
      <c r="G73" s="93"/>
      <c r="H73" s="93"/>
      <c r="I73" s="93"/>
      <c r="J73" s="93"/>
      <c r="K73" s="93"/>
      <c r="L73" s="93"/>
      <c r="M73" s="93"/>
      <c r="N73" s="93"/>
      <c r="O73" s="93"/>
    </row>
    <row r="74" spans="1:15" ht="12.75">
      <c r="A74" s="101"/>
      <c r="B74" s="108">
        <v>68</v>
      </c>
      <c r="C74" s="113" t="s">
        <v>219</v>
      </c>
      <c r="D74" s="153">
        <v>0</v>
      </c>
      <c r="E74" s="153">
        <v>0.202</v>
      </c>
      <c r="F74" s="93"/>
      <c r="G74" s="93"/>
      <c r="H74" s="93"/>
      <c r="I74" s="93"/>
      <c r="J74" s="93"/>
      <c r="K74" s="93"/>
      <c r="L74" s="93"/>
      <c r="M74" s="93"/>
      <c r="N74" s="93"/>
      <c r="O74" s="93"/>
    </row>
    <row r="75" spans="1:15" ht="12.75">
      <c r="A75" s="101"/>
      <c r="B75" s="108">
        <v>69</v>
      </c>
      <c r="C75" s="113" t="s">
        <v>220</v>
      </c>
      <c r="D75" s="153">
        <v>0</v>
      </c>
      <c r="E75" s="153">
        <v>0.21</v>
      </c>
      <c r="F75" s="93"/>
      <c r="G75" s="93"/>
      <c r="H75" s="93"/>
      <c r="I75" s="93"/>
      <c r="J75" s="93"/>
      <c r="K75" s="93"/>
      <c r="L75" s="93"/>
      <c r="M75" s="93"/>
      <c r="N75" s="93"/>
      <c r="O75" s="93"/>
    </row>
    <row r="76" spans="1:15" ht="12.75">
      <c r="A76" s="101"/>
      <c r="B76" s="108">
        <v>70</v>
      </c>
      <c r="C76" s="113" t="s">
        <v>221</v>
      </c>
      <c r="D76" s="153">
        <v>0</v>
      </c>
      <c r="E76" s="153">
        <v>0.228</v>
      </c>
      <c r="F76" s="93"/>
      <c r="G76" s="93"/>
      <c r="H76" s="93"/>
      <c r="I76" s="93"/>
      <c r="J76" s="93"/>
      <c r="K76" s="93"/>
      <c r="L76" s="93"/>
      <c r="M76" s="93"/>
      <c r="N76" s="93"/>
      <c r="O76" s="93"/>
    </row>
    <row r="77" spans="1:15" ht="12.75">
      <c r="A77" s="101"/>
      <c r="B77" s="108">
        <v>71</v>
      </c>
      <c r="C77" s="113" t="s">
        <v>222</v>
      </c>
      <c r="D77" s="153">
        <v>0</v>
      </c>
      <c r="E77" s="153">
        <v>0.246</v>
      </c>
      <c r="F77" s="93"/>
      <c r="G77" s="93"/>
      <c r="H77" s="93"/>
      <c r="I77" s="93"/>
      <c r="J77" s="93"/>
      <c r="K77" s="93"/>
      <c r="L77" s="93"/>
      <c r="M77" s="93"/>
      <c r="N77" s="93"/>
      <c r="O77" s="93"/>
    </row>
    <row r="78" spans="1:15" ht="12.75">
      <c r="A78" s="101"/>
      <c r="B78" s="108">
        <v>72</v>
      </c>
      <c r="C78" s="113" t="s">
        <v>223</v>
      </c>
      <c r="D78" s="153">
        <v>0</v>
      </c>
      <c r="E78" s="153">
        <v>0.281</v>
      </c>
      <c r="F78" s="93"/>
      <c r="G78" s="93"/>
      <c r="H78" s="93"/>
      <c r="I78" s="93"/>
      <c r="J78" s="93"/>
      <c r="K78" s="93"/>
      <c r="L78" s="93"/>
      <c r="M78" s="93"/>
      <c r="N78" s="93"/>
      <c r="O78" s="93"/>
    </row>
    <row r="79" spans="1:15" ht="12.75">
      <c r="A79" s="101"/>
      <c r="B79" s="108">
        <v>73</v>
      </c>
      <c r="C79" s="113" t="s">
        <v>224</v>
      </c>
      <c r="D79" s="153">
        <v>0</v>
      </c>
      <c r="E79" s="153">
        <v>0.286</v>
      </c>
      <c r="F79" s="93"/>
      <c r="G79" s="93"/>
      <c r="H79" s="93"/>
      <c r="I79" s="93"/>
      <c r="J79" s="93"/>
      <c r="K79" s="93"/>
      <c r="L79" s="93"/>
      <c r="M79" s="93"/>
      <c r="N79" s="93"/>
      <c r="O79" s="93"/>
    </row>
    <row r="80" spans="1:15" ht="12.75">
      <c r="A80" s="101"/>
      <c r="B80" s="108">
        <v>74</v>
      </c>
      <c r="C80" s="113" t="s">
        <v>354</v>
      </c>
      <c r="D80" s="153">
        <v>0</v>
      </c>
      <c r="E80" s="153">
        <v>0.153</v>
      </c>
      <c r="F80" s="93"/>
      <c r="G80" s="93"/>
      <c r="H80" s="93"/>
      <c r="I80" s="93"/>
      <c r="J80" s="93"/>
      <c r="K80" s="93"/>
      <c r="L80" s="93"/>
      <c r="M80" s="93"/>
      <c r="N80" s="93"/>
      <c r="O80" s="93"/>
    </row>
    <row r="81" spans="1:15" ht="12.75">
      <c r="A81" s="101"/>
      <c r="B81" s="108">
        <v>75</v>
      </c>
      <c r="C81" s="113" t="s">
        <v>355</v>
      </c>
      <c r="D81" s="153">
        <v>0</v>
      </c>
      <c r="E81" s="153">
        <v>0.337</v>
      </c>
      <c r="F81" s="93"/>
      <c r="G81" s="93"/>
      <c r="H81" s="93"/>
      <c r="I81" s="93"/>
      <c r="J81" s="93"/>
      <c r="K81" s="93"/>
      <c r="L81" s="93"/>
      <c r="M81" s="93"/>
      <c r="N81" s="93"/>
      <c r="O81" s="93"/>
    </row>
    <row r="82" spans="1:15" ht="12.75">
      <c r="A82" s="101"/>
      <c r="B82" s="108">
        <v>76</v>
      </c>
      <c r="C82" s="113" t="s">
        <v>356</v>
      </c>
      <c r="D82" s="153">
        <v>0</v>
      </c>
      <c r="E82" s="153">
        <v>0.362</v>
      </c>
      <c r="F82" s="93"/>
      <c r="G82" s="93"/>
      <c r="H82" s="93"/>
      <c r="I82" s="93"/>
      <c r="J82" s="93"/>
      <c r="K82" s="93"/>
      <c r="L82" s="93"/>
      <c r="M82" s="93"/>
      <c r="N82" s="93"/>
      <c r="O82" s="93"/>
    </row>
    <row r="83" spans="1:15" ht="12.75">
      <c r="A83" s="101"/>
      <c r="B83" s="108">
        <v>77</v>
      </c>
      <c r="C83" s="113" t="s">
        <v>357</v>
      </c>
      <c r="D83" s="153">
        <v>0</v>
      </c>
      <c r="E83" s="153">
        <v>0.387</v>
      </c>
      <c r="F83" s="93"/>
      <c r="G83" s="93"/>
      <c r="H83" s="93"/>
      <c r="I83" s="93"/>
      <c r="J83" s="93"/>
      <c r="K83" s="93"/>
      <c r="L83" s="93"/>
      <c r="M83" s="93"/>
      <c r="N83" s="93"/>
      <c r="O83" s="93"/>
    </row>
    <row r="84" spans="1:15" ht="12.75">
      <c r="A84" s="101"/>
      <c r="B84" s="108">
        <v>78</v>
      </c>
      <c r="C84" s="113" t="s">
        <v>358</v>
      </c>
      <c r="D84" s="153">
        <v>0</v>
      </c>
      <c r="E84" s="153">
        <v>0.417</v>
      </c>
      <c r="F84" s="93"/>
      <c r="G84" s="93"/>
      <c r="H84" s="93"/>
      <c r="I84" s="93"/>
      <c r="J84" s="93"/>
      <c r="K84" s="93"/>
      <c r="L84" s="93"/>
      <c r="M84" s="93"/>
      <c r="N84" s="93"/>
      <c r="O84" s="93"/>
    </row>
    <row r="85" spans="1:15" ht="12.75">
      <c r="A85" s="101"/>
      <c r="B85" s="108">
        <v>79</v>
      </c>
      <c r="C85" s="113" t="s">
        <v>225</v>
      </c>
      <c r="D85" s="153">
        <v>0</v>
      </c>
      <c r="E85" s="153">
        <v>0.08</v>
      </c>
      <c r="F85" s="93"/>
      <c r="G85" s="93"/>
      <c r="H85" s="93"/>
      <c r="I85" s="93"/>
      <c r="J85" s="93"/>
      <c r="K85" s="93"/>
      <c r="L85" s="93"/>
      <c r="M85" s="93"/>
      <c r="N85" s="93"/>
      <c r="O85" s="93"/>
    </row>
    <row r="86" spans="1:15" ht="12.75">
      <c r="A86" s="101"/>
      <c r="B86" s="108">
        <v>80</v>
      </c>
      <c r="C86" s="113" t="s">
        <v>226</v>
      </c>
      <c r="D86" s="153">
        <v>0</v>
      </c>
      <c r="E86" s="153">
        <v>0.201</v>
      </c>
      <c r="F86" s="93"/>
      <c r="G86" s="93"/>
      <c r="H86" s="93"/>
      <c r="I86" s="93"/>
      <c r="J86" s="93"/>
      <c r="K86" s="93"/>
      <c r="L86" s="93"/>
      <c r="M86" s="93"/>
      <c r="N86" s="93"/>
      <c r="O86" s="93"/>
    </row>
    <row r="87" spans="1:15" ht="12.75">
      <c r="A87" s="101"/>
      <c r="B87" s="108">
        <v>81</v>
      </c>
      <c r="C87" s="113" t="s">
        <v>227</v>
      </c>
      <c r="D87" s="153">
        <v>0</v>
      </c>
      <c r="E87" s="153">
        <v>0.168</v>
      </c>
      <c r="F87" s="93"/>
      <c r="G87" s="93"/>
      <c r="H87" s="93"/>
      <c r="I87" s="93"/>
      <c r="J87" s="93"/>
      <c r="K87" s="93"/>
      <c r="L87" s="93"/>
      <c r="M87" s="93"/>
      <c r="N87" s="93"/>
      <c r="O87" s="93"/>
    </row>
    <row r="88" spans="1:15" ht="12.75">
      <c r="A88" s="101"/>
      <c r="B88" s="108">
        <v>82</v>
      </c>
      <c r="C88" s="113" t="s">
        <v>228</v>
      </c>
      <c r="D88" s="153">
        <v>0</v>
      </c>
      <c r="E88" s="153">
        <v>0.205</v>
      </c>
      <c r="F88" s="93"/>
      <c r="G88" s="93"/>
      <c r="H88" s="93"/>
      <c r="I88" s="93"/>
      <c r="J88" s="93"/>
      <c r="K88" s="93"/>
      <c r="L88" s="93"/>
      <c r="M88" s="93"/>
      <c r="N88" s="93"/>
      <c r="O88" s="93"/>
    </row>
    <row r="89" spans="1:15" ht="12.75">
      <c r="A89" s="101"/>
      <c r="B89" s="108">
        <v>83</v>
      </c>
      <c r="C89" s="113" t="s">
        <v>229</v>
      </c>
      <c r="D89" s="153">
        <v>0</v>
      </c>
      <c r="E89" s="153">
        <v>0.28</v>
      </c>
      <c r="F89" s="93"/>
      <c r="G89" s="93"/>
      <c r="H89" s="93"/>
      <c r="I89" s="93"/>
      <c r="J89" s="93"/>
      <c r="K89" s="93"/>
      <c r="L89" s="93"/>
      <c r="M89" s="93"/>
      <c r="N89" s="93"/>
      <c r="O89" s="93"/>
    </row>
    <row r="90" spans="1:15" ht="12.75">
      <c r="A90" s="101"/>
      <c r="B90" s="108">
        <v>84</v>
      </c>
      <c r="C90" s="113" t="s">
        <v>230</v>
      </c>
      <c r="D90" s="153">
        <v>0</v>
      </c>
      <c r="E90" s="153">
        <v>0.347</v>
      </c>
      <c r="F90" s="93"/>
      <c r="G90" s="93"/>
      <c r="H90" s="93"/>
      <c r="I90" s="93"/>
      <c r="J90" s="93"/>
      <c r="K90" s="93"/>
      <c r="L90" s="93"/>
      <c r="M90" s="93"/>
      <c r="N90" s="93"/>
      <c r="O90" s="93"/>
    </row>
    <row r="91" spans="1:15" ht="12.75">
      <c r="A91" s="101"/>
      <c r="B91" s="108">
        <v>85</v>
      </c>
      <c r="C91" s="113" t="s">
        <v>231</v>
      </c>
      <c r="D91" s="153">
        <v>0</v>
      </c>
      <c r="E91" s="153">
        <v>0.435</v>
      </c>
      <c r="F91" s="93"/>
      <c r="G91" s="93"/>
      <c r="H91" s="93"/>
      <c r="I91" s="93"/>
      <c r="J91" s="93"/>
      <c r="K91" s="93"/>
      <c r="L91" s="93"/>
      <c r="M91" s="93"/>
      <c r="N91" s="93"/>
      <c r="O91" s="93"/>
    </row>
    <row r="92" spans="1:15" ht="12.75">
      <c r="A92" s="101"/>
      <c r="B92" s="108">
        <v>86</v>
      </c>
      <c r="C92" s="113" t="s">
        <v>232</v>
      </c>
      <c r="D92" s="153">
        <v>0</v>
      </c>
      <c r="E92" s="153">
        <v>0.56</v>
      </c>
      <c r="F92" s="93"/>
      <c r="G92" s="93"/>
      <c r="H92" s="93"/>
      <c r="I92" s="93"/>
      <c r="J92" s="93"/>
      <c r="K92" s="93"/>
      <c r="L92" s="93"/>
      <c r="M92" s="93"/>
      <c r="N92" s="93"/>
      <c r="O92" s="93"/>
    </row>
    <row r="93" spans="1:15" ht="12.75">
      <c r="A93" s="101"/>
      <c r="B93" s="108">
        <v>87</v>
      </c>
      <c r="C93" s="113" t="s">
        <v>233</v>
      </c>
      <c r="D93" s="153">
        <v>0</v>
      </c>
      <c r="E93" s="153">
        <v>0.175</v>
      </c>
      <c r="F93" s="93"/>
      <c r="G93" s="93"/>
      <c r="H93" s="93"/>
      <c r="I93" s="93"/>
      <c r="J93" s="93"/>
      <c r="K93" s="93"/>
      <c r="L93" s="93"/>
      <c r="M93" s="93"/>
      <c r="N93" s="93"/>
      <c r="O93" s="93"/>
    </row>
    <row r="94" spans="1:15" ht="12.75">
      <c r="A94" s="101"/>
      <c r="B94" s="108">
        <v>88</v>
      </c>
      <c r="C94" s="113" t="s">
        <v>234</v>
      </c>
      <c r="D94" s="153">
        <v>0</v>
      </c>
      <c r="E94" s="153">
        <v>0.218</v>
      </c>
      <c r="F94" s="93"/>
      <c r="G94" s="93"/>
      <c r="H94" s="93"/>
      <c r="I94" s="93"/>
      <c r="J94" s="93"/>
      <c r="K94" s="93"/>
      <c r="L94" s="93"/>
      <c r="M94" s="93"/>
      <c r="N94" s="93"/>
      <c r="O94" s="93"/>
    </row>
    <row r="95" spans="1:15" ht="12.75">
      <c r="A95" s="101"/>
      <c r="B95" s="108">
        <v>89</v>
      </c>
      <c r="C95" s="113" t="s">
        <v>235</v>
      </c>
      <c r="D95" s="153">
        <v>0</v>
      </c>
      <c r="E95" s="153">
        <v>0.301</v>
      </c>
      <c r="F95" s="93"/>
      <c r="G95" s="93"/>
      <c r="H95" s="93"/>
      <c r="I95" s="93"/>
      <c r="J95" s="93"/>
      <c r="K95" s="93"/>
      <c r="L95" s="93"/>
      <c r="M95" s="93"/>
      <c r="N95" s="93"/>
      <c r="O95" s="93"/>
    </row>
    <row r="96" spans="1:15" ht="12.75">
      <c r="A96" s="101"/>
      <c r="B96" s="108">
        <v>90</v>
      </c>
      <c r="C96" s="113" t="s">
        <v>236</v>
      </c>
      <c r="D96" s="153">
        <v>0</v>
      </c>
      <c r="E96" s="153">
        <v>0.365</v>
      </c>
      <c r="F96" s="93"/>
      <c r="G96" s="93"/>
      <c r="H96" s="93"/>
      <c r="I96" s="93"/>
      <c r="J96" s="93"/>
      <c r="K96" s="93"/>
      <c r="L96" s="93"/>
      <c r="M96" s="93"/>
      <c r="N96" s="93"/>
      <c r="O96" s="93"/>
    </row>
    <row r="97" spans="1:15" ht="12.75">
      <c r="A97" s="101"/>
      <c r="B97" s="108">
        <v>91</v>
      </c>
      <c r="C97" s="113" t="s">
        <v>237</v>
      </c>
      <c r="D97" s="153">
        <v>0</v>
      </c>
      <c r="E97" s="153">
        <v>0.435</v>
      </c>
      <c r="F97" s="93"/>
      <c r="G97" s="93"/>
      <c r="H97" s="93"/>
      <c r="I97" s="93"/>
      <c r="J97" s="93"/>
      <c r="K97" s="93"/>
      <c r="L97" s="93"/>
      <c r="M97" s="93"/>
      <c r="N97" s="93"/>
      <c r="O97" s="93"/>
    </row>
    <row r="98" spans="1:15" ht="12.75">
      <c r="A98" s="101"/>
      <c r="B98" s="108">
        <v>92</v>
      </c>
      <c r="C98" s="113" t="s">
        <v>238</v>
      </c>
      <c r="D98" s="153">
        <v>0</v>
      </c>
      <c r="E98" s="153">
        <v>0.56</v>
      </c>
      <c r="F98" s="93"/>
      <c r="G98" s="93"/>
      <c r="H98" s="93"/>
      <c r="I98" s="93"/>
      <c r="J98" s="93"/>
      <c r="K98" s="93"/>
      <c r="L98" s="93"/>
      <c r="M98" s="93"/>
      <c r="N98" s="93"/>
      <c r="O98" s="93"/>
    </row>
    <row r="99" spans="1:15" ht="12.75">
      <c r="A99" s="101"/>
      <c r="B99" s="108">
        <v>93</v>
      </c>
      <c r="C99" s="113" t="s">
        <v>239</v>
      </c>
      <c r="D99" s="153">
        <v>0</v>
      </c>
      <c r="E99" s="153">
        <v>0.022</v>
      </c>
      <c r="F99" s="93"/>
      <c r="G99" s="93"/>
      <c r="H99" s="93"/>
      <c r="I99" s="93"/>
      <c r="J99" s="93"/>
      <c r="K99" s="93"/>
      <c r="L99" s="93"/>
      <c r="M99" s="93"/>
      <c r="N99" s="93"/>
      <c r="O99" s="93"/>
    </row>
    <row r="100" spans="1:15" ht="12.75">
      <c r="A100" s="101"/>
      <c r="B100" s="108">
        <v>94</v>
      </c>
      <c r="C100" s="113" t="s">
        <v>240</v>
      </c>
      <c r="D100" s="153">
        <v>0</v>
      </c>
      <c r="E100" s="153">
        <v>0.112</v>
      </c>
      <c r="F100" s="93"/>
      <c r="G100" s="93"/>
      <c r="H100" s="93"/>
      <c r="I100" s="93"/>
      <c r="J100" s="93"/>
      <c r="K100" s="93"/>
      <c r="L100" s="93"/>
      <c r="M100" s="93"/>
      <c r="N100" s="93"/>
      <c r="O100" s="93"/>
    </row>
    <row r="101" spans="1:15" ht="12.75">
      <c r="A101" s="101"/>
      <c r="B101" s="108">
        <v>95</v>
      </c>
      <c r="C101" s="113" t="s">
        <v>241</v>
      </c>
      <c r="D101" s="153">
        <v>0</v>
      </c>
      <c r="E101" s="153">
        <v>0.082</v>
      </c>
      <c r="F101" s="93"/>
      <c r="G101" s="93"/>
      <c r="H101" s="93"/>
      <c r="I101" s="93"/>
      <c r="J101" s="93"/>
      <c r="K101" s="93"/>
      <c r="L101" s="93"/>
      <c r="M101" s="93"/>
      <c r="N101" s="93"/>
      <c r="O101" s="93"/>
    </row>
    <row r="102" spans="1:15" ht="12.75">
      <c r="A102" s="101"/>
      <c r="B102" s="108">
        <v>96</v>
      </c>
      <c r="C102" s="113" t="s">
        <v>242</v>
      </c>
      <c r="D102" s="153">
        <v>0</v>
      </c>
      <c r="E102" s="153">
        <v>0.114</v>
      </c>
      <c r="F102" s="93"/>
      <c r="G102" s="93"/>
      <c r="H102" s="93"/>
      <c r="I102" s="93"/>
      <c r="J102" s="93"/>
      <c r="K102" s="93"/>
      <c r="L102" s="93"/>
      <c r="M102" s="93"/>
      <c r="N102" s="93"/>
      <c r="O102" s="93"/>
    </row>
    <row r="103" spans="1:15" ht="12.75">
      <c r="A103" s="101"/>
      <c r="B103" s="108">
        <v>97</v>
      </c>
      <c r="C103" s="113" t="s">
        <v>243</v>
      </c>
      <c r="D103" s="153">
        <v>0</v>
      </c>
      <c r="E103" s="153">
        <v>0.187</v>
      </c>
      <c r="F103" s="93"/>
      <c r="G103" s="93"/>
      <c r="H103" s="93"/>
      <c r="I103" s="93"/>
      <c r="J103" s="93"/>
      <c r="K103" s="93"/>
      <c r="L103" s="93"/>
      <c r="M103" s="93"/>
      <c r="N103" s="93"/>
      <c r="O103" s="93"/>
    </row>
    <row r="104" spans="1:15" ht="12.75">
      <c r="A104" s="101"/>
      <c r="B104" s="108">
        <v>98</v>
      </c>
      <c r="C104" s="113" t="s">
        <v>244</v>
      </c>
      <c r="D104" s="153">
        <v>0</v>
      </c>
      <c r="E104" s="153">
        <v>0.242</v>
      </c>
      <c r="F104" s="93"/>
      <c r="G104" s="93"/>
      <c r="H104" s="93"/>
      <c r="I104" s="93"/>
      <c r="J104" s="93"/>
      <c r="K104" s="93"/>
      <c r="L104" s="93"/>
      <c r="M104" s="93"/>
      <c r="N104" s="93"/>
      <c r="O104" s="93"/>
    </row>
    <row r="105" spans="1:15" ht="12.75">
      <c r="A105" s="101"/>
      <c r="B105" s="108">
        <v>99</v>
      </c>
      <c r="C105" s="113" t="s">
        <v>245</v>
      </c>
      <c r="D105" s="153">
        <v>0</v>
      </c>
      <c r="E105" s="153">
        <v>0.322</v>
      </c>
      <c r="F105" s="93"/>
      <c r="G105" s="93"/>
      <c r="H105" s="93"/>
      <c r="I105" s="93"/>
      <c r="J105" s="93"/>
      <c r="K105" s="93"/>
      <c r="L105" s="93"/>
      <c r="M105" s="93"/>
      <c r="N105" s="93"/>
      <c r="O105" s="93"/>
    </row>
    <row r="106" spans="1:15" ht="12.75">
      <c r="A106" s="101"/>
      <c r="B106" s="108">
        <v>100</v>
      </c>
      <c r="C106" s="113" t="s">
        <v>246</v>
      </c>
      <c r="D106" s="153">
        <v>0</v>
      </c>
      <c r="E106" s="153">
        <v>0.442</v>
      </c>
      <c r="F106" s="93"/>
      <c r="G106" s="93"/>
      <c r="H106" s="93"/>
      <c r="I106" s="93"/>
      <c r="J106" s="93"/>
      <c r="K106" s="93"/>
      <c r="L106" s="93"/>
      <c r="M106" s="93"/>
      <c r="N106" s="93"/>
      <c r="O106" s="93"/>
    </row>
    <row r="107" spans="1:15" ht="12.75">
      <c r="A107" s="101"/>
      <c r="B107" s="108">
        <v>101</v>
      </c>
      <c r="C107" s="113" t="s">
        <v>247</v>
      </c>
      <c r="D107" s="153">
        <v>0</v>
      </c>
      <c r="E107" s="153">
        <v>0.022</v>
      </c>
      <c r="F107" s="93"/>
      <c r="G107" s="93"/>
      <c r="H107" s="93"/>
      <c r="I107" s="93"/>
      <c r="J107" s="93"/>
      <c r="K107" s="93"/>
      <c r="L107" s="93"/>
      <c r="M107" s="93"/>
      <c r="N107" s="93"/>
      <c r="O107" s="93"/>
    </row>
    <row r="108" spans="1:15" ht="12.75">
      <c r="A108" s="101"/>
      <c r="B108" s="108">
        <v>102</v>
      </c>
      <c r="C108" s="113" t="s">
        <v>248</v>
      </c>
      <c r="D108" s="153">
        <v>0</v>
      </c>
      <c r="E108" s="153">
        <v>0.087</v>
      </c>
      <c r="F108" s="93"/>
      <c r="G108" s="93"/>
      <c r="H108" s="93"/>
      <c r="I108" s="93"/>
      <c r="J108" s="93"/>
      <c r="K108" s="93"/>
      <c r="L108" s="93"/>
      <c r="M108" s="93"/>
      <c r="N108" s="93"/>
      <c r="O108" s="93"/>
    </row>
    <row r="109" spans="1:15" ht="12.75">
      <c r="A109" s="101"/>
      <c r="B109" s="108">
        <v>103</v>
      </c>
      <c r="C109" s="113" t="s">
        <v>249</v>
      </c>
      <c r="D109" s="153">
        <v>0</v>
      </c>
      <c r="E109" s="153">
        <v>0.127</v>
      </c>
      <c r="F109" s="93"/>
      <c r="G109" s="93"/>
      <c r="H109" s="93"/>
      <c r="I109" s="93"/>
      <c r="J109" s="93"/>
      <c r="K109" s="93"/>
      <c r="L109" s="93"/>
      <c r="M109" s="93"/>
      <c r="N109" s="93"/>
      <c r="O109" s="93"/>
    </row>
    <row r="110" spans="1:15" ht="12.75">
      <c r="A110" s="101"/>
      <c r="B110" s="108">
        <v>104</v>
      </c>
      <c r="C110" s="113" t="s">
        <v>250</v>
      </c>
      <c r="D110" s="153">
        <v>0</v>
      </c>
      <c r="E110" s="153">
        <v>0.211</v>
      </c>
      <c r="F110" s="93"/>
      <c r="G110" s="93"/>
      <c r="H110" s="93"/>
      <c r="I110" s="93"/>
      <c r="J110" s="93"/>
      <c r="K110" s="93"/>
      <c r="L110" s="93"/>
      <c r="M110" s="93"/>
      <c r="N110" s="93"/>
      <c r="O110" s="93"/>
    </row>
    <row r="111" spans="1:15" ht="12.75">
      <c r="A111" s="101"/>
      <c r="B111" s="108">
        <v>105</v>
      </c>
      <c r="C111" s="113" t="s">
        <v>251</v>
      </c>
      <c r="D111" s="153">
        <v>0</v>
      </c>
      <c r="E111" s="153">
        <v>0.271</v>
      </c>
      <c r="F111" s="93"/>
      <c r="G111" s="93"/>
      <c r="H111" s="93"/>
      <c r="I111" s="93"/>
      <c r="J111" s="93"/>
      <c r="K111" s="93"/>
      <c r="L111" s="93"/>
      <c r="M111" s="93"/>
      <c r="N111" s="93"/>
      <c r="O111" s="93"/>
    </row>
    <row r="112" spans="1:15" ht="12.75">
      <c r="A112" s="101"/>
      <c r="B112" s="108">
        <v>106</v>
      </c>
      <c r="C112" s="113" t="s">
        <v>252</v>
      </c>
      <c r="D112" s="153">
        <v>0</v>
      </c>
      <c r="E112" s="153">
        <v>0.322</v>
      </c>
      <c r="F112" s="93"/>
      <c r="G112" s="93"/>
      <c r="H112" s="93"/>
      <c r="I112" s="93"/>
      <c r="J112" s="93"/>
      <c r="K112" s="93"/>
      <c r="L112" s="93"/>
      <c r="M112" s="93"/>
      <c r="N112" s="93"/>
      <c r="O112" s="93"/>
    </row>
    <row r="113" spans="1:15" ht="12.75">
      <c r="A113" s="101"/>
      <c r="B113" s="108">
        <v>107</v>
      </c>
      <c r="C113" s="113" t="s">
        <v>253</v>
      </c>
      <c r="D113" s="153">
        <v>0</v>
      </c>
      <c r="E113" s="153">
        <v>0.442</v>
      </c>
      <c r="F113" s="93"/>
      <c r="G113" s="93"/>
      <c r="H113" s="93"/>
      <c r="I113" s="93"/>
      <c r="J113" s="93"/>
      <c r="K113" s="93"/>
      <c r="L113" s="93"/>
      <c r="M113" s="93"/>
      <c r="N113" s="93"/>
      <c r="O113" s="93"/>
    </row>
    <row r="114" spans="1:15" ht="12.75">
      <c r="A114" s="101"/>
      <c r="B114" s="108">
        <v>108</v>
      </c>
      <c r="C114" s="113" t="s">
        <v>254</v>
      </c>
      <c r="D114" s="153">
        <v>0</v>
      </c>
      <c r="E114" s="153">
        <v>0.11</v>
      </c>
      <c r="F114" s="93"/>
      <c r="G114" s="93"/>
      <c r="H114" s="93"/>
      <c r="I114" s="93"/>
      <c r="J114" s="93"/>
      <c r="K114" s="93"/>
      <c r="L114" s="93"/>
      <c r="M114" s="93"/>
      <c r="N114" s="93"/>
      <c r="O114" s="93"/>
    </row>
    <row r="115" spans="1:15" ht="12.75">
      <c r="A115" s="101"/>
      <c r="B115" s="108">
        <v>109</v>
      </c>
      <c r="C115" s="113" t="s">
        <v>255</v>
      </c>
      <c r="D115" s="153">
        <v>0</v>
      </c>
      <c r="E115" s="153">
        <v>0.175</v>
      </c>
      <c r="F115" s="93"/>
      <c r="G115" s="93"/>
      <c r="H115" s="93"/>
      <c r="I115" s="93"/>
      <c r="J115" s="93"/>
      <c r="K115" s="93"/>
      <c r="L115" s="93"/>
      <c r="M115" s="93"/>
      <c r="N115" s="93"/>
      <c r="O115" s="93"/>
    </row>
    <row r="116" spans="1:15" ht="12.75">
      <c r="A116" s="101"/>
      <c r="B116" s="108">
        <v>110</v>
      </c>
      <c r="C116" s="113" t="s">
        <v>256</v>
      </c>
      <c r="D116" s="153">
        <v>0</v>
      </c>
      <c r="E116" s="153">
        <v>0.215</v>
      </c>
      <c r="F116" s="93"/>
      <c r="G116" s="93"/>
      <c r="H116" s="93"/>
      <c r="I116" s="93"/>
      <c r="J116" s="93"/>
      <c r="K116" s="93"/>
      <c r="L116" s="93"/>
      <c r="M116" s="93"/>
      <c r="N116" s="93"/>
      <c r="O116" s="93"/>
    </row>
    <row r="117" spans="1:15" ht="12.75">
      <c r="A117" s="101"/>
      <c r="B117" s="108">
        <v>111</v>
      </c>
      <c r="C117" s="113" t="s">
        <v>257</v>
      </c>
      <c r="D117" s="153">
        <v>0</v>
      </c>
      <c r="E117" s="153">
        <v>0.299</v>
      </c>
      <c r="F117" s="93"/>
      <c r="G117" s="93"/>
      <c r="H117" s="93"/>
      <c r="I117" s="93"/>
      <c r="J117" s="93"/>
      <c r="K117" s="93"/>
      <c r="L117" s="93"/>
      <c r="M117" s="93"/>
      <c r="N117" s="93"/>
      <c r="O117" s="93"/>
    </row>
    <row r="118" spans="1:15" ht="12.75">
      <c r="A118" s="101"/>
      <c r="B118" s="108">
        <v>112</v>
      </c>
      <c r="C118" s="113" t="s">
        <v>258</v>
      </c>
      <c r="D118" s="153">
        <v>0</v>
      </c>
      <c r="E118" s="153">
        <v>0.359</v>
      </c>
      <c r="F118" s="93"/>
      <c r="G118" s="93"/>
      <c r="H118" s="93"/>
      <c r="I118" s="93"/>
      <c r="J118" s="93"/>
      <c r="K118" s="93"/>
      <c r="L118" s="93"/>
      <c r="M118" s="93"/>
      <c r="N118" s="93"/>
      <c r="O118" s="93"/>
    </row>
    <row r="119" spans="1:15" ht="12.75">
      <c r="A119" s="101"/>
      <c r="B119" s="108">
        <v>113</v>
      </c>
      <c r="C119" s="113" t="s">
        <v>259</v>
      </c>
      <c r="D119" s="153">
        <v>0</v>
      </c>
      <c r="E119" s="153">
        <v>0.41</v>
      </c>
      <c r="F119" s="93"/>
      <c r="G119" s="93"/>
      <c r="H119" s="93"/>
      <c r="I119" s="93"/>
      <c r="J119" s="93"/>
      <c r="K119" s="93"/>
      <c r="L119" s="93"/>
      <c r="M119" s="93"/>
      <c r="N119" s="93"/>
      <c r="O119" s="93"/>
    </row>
    <row r="120" spans="1:15" ht="12.75">
      <c r="A120" s="101"/>
      <c r="B120" s="108">
        <v>114</v>
      </c>
      <c r="C120" s="113" t="s">
        <v>260</v>
      </c>
      <c r="D120" s="153">
        <v>0</v>
      </c>
      <c r="E120" s="153">
        <v>0.53</v>
      </c>
      <c r="F120" s="93"/>
      <c r="G120" s="93"/>
      <c r="H120" s="93"/>
      <c r="I120" s="93"/>
      <c r="J120" s="93"/>
      <c r="K120" s="93"/>
      <c r="L120" s="93"/>
      <c r="M120" s="93"/>
      <c r="N120" s="93"/>
      <c r="O120" s="93"/>
    </row>
    <row r="121" spans="1:15" ht="12.75">
      <c r="A121" s="101"/>
      <c r="B121" s="108">
        <v>115</v>
      </c>
      <c r="C121" s="113" t="s">
        <v>261</v>
      </c>
      <c r="D121" s="153">
        <v>0</v>
      </c>
      <c r="E121" s="153">
        <v>0.2</v>
      </c>
      <c r="F121" s="93"/>
      <c r="G121" s="93"/>
      <c r="H121" s="93"/>
      <c r="I121" s="93"/>
      <c r="J121" s="93"/>
      <c r="K121" s="93"/>
      <c r="L121" s="93"/>
      <c r="M121" s="93"/>
      <c r="N121" s="93"/>
      <c r="O121" s="93"/>
    </row>
    <row r="122" spans="1:15" ht="12.75">
      <c r="A122" s="101"/>
      <c r="B122" s="108">
        <v>116</v>
      </c>
      <c r="C122" s="113" t="s">
        <v>262</v>
      </c>
      <c r="D122" s="153">
        <v>0</v>
      </c>
      <c r="E122" s="153">
        <v>0.17</v>
      </c>
      <c r="F122" s="93"/>
      <c r="G122" s="93"/>
      <c r="H122" s="93"/>
      <c r="I122" s="93"/>
      <c r="J122" s="93"/>
      <c r="K122" s="93"/>
      <c r="L122" s="93"/>
      <c r="M122" s="93"/>
      <c r="N122" s="93"/>
      <c r="O122" s="93"/>
    </row>
    <row r="123" spans="1:15" ht="12.75">
      <c r="A123" s="101"/>
      <c r="B123" s="108">
        <v>117</v>
      </c>
      <c r="C123" s="113" t="s">
        <v>263</v>
      </c>
      <c r="D123" s="153">
        <v>0</v>
      </c>
      <c r="E123" s="153">
        <v>0.202</v>
      </c>
      <c r="F123" s="93"/>
      <c r="G123" s="93"/>
      <c r="H123" s="93"/>
      <c r="I123" s="93"/>
      <c r="J123" s="93"/>
      <c r="K123" s="93"/>
      <c r="L123" s="93"/>
      <c r="M123" s="93"/>
      <c r="N123" s="93"/>
      <c r="O123" s="93"/>
    </row>
    <row r="124" spans="1:15" ht="12.75">
      <c r="A124" s="101"/>
      <c r="B124" s="108">
        <v>118</v>
      </c>
      <c r="C124" s="113" t="s">
        <v>264</v>
      </c>
      <c r="D124" s="153">
        <v>0</v>
      </c>
      <c r="E124" s="153">
        <v>0.275</v>
      </c>
      <c r="F124" s="93"/>
      <c r="G124" s="93"/>
      <c r="H124" s="93"/>
      <c r="I124" s="93"/>
      <c r="J124" s="93"/>
      <c r="K124" s="93"/>
      <c r="L124" s="93"/>
      <c r="M124" s="93"/>
      <c r="N124" s="93"/>
      <c r="O124" s="93"/>
    </row>
    <row r="125" spans="1:15" ht="12.75">
      <c r="A125" s="101"/>
      <c r="B125" s="108">
        <v>119</v>
      </c>
      <c r="C125" s="113" t="s">
        <v>265</v>
      </c>
      <c r="D125" s="153">
        <v>0</v>
      </c>
      <c r="E125" s="153">
        <v>0.33</v>
      </c>
      <c r="F125" s="93"/>
      <c r="G125" s="93"/>
      <c r="H125" s="93"/>
      <c r="I125" s="93"/>
      <c r="J125" s="93"/>
      <c r="K125" s="93"/>
      <c r="L125" s="93"/>
      <c r="M125" s="93"/>
      <c r="N125" s="93"/>
      <c r="O125" s="93"/>
    </row>
    <row r="126" spans="1:15" ht="12.75">
      <c r="A126" s="101"/>
      <c r="B126" s="108">
        <v>120</v>
      </c>
      <c r="C126" s="113" t="s">
        <v>266</v>
      </c>
      <c r="D126" s="153">
        <v>0</v>
      </c>
      <c r="E126" s="153">
        <v>0.41</v>
      </c>
      <c r="F126" s="93"/>
      <c r="G126" s="93"/>
      <c r="H126" s="93"/>
      <c r="I126" s="93"/>
      <c r="J126" s="93"/>
      <c r="K126" s="93"/>
      <c r="L126" s="93"/>
      <c r="M126" s="93"/>
      <c r="N126" s="93"/>
      <c r="O126" s="93"/>
    </row>
    <row r="127" spans="1:15" ht="12.75">
      <c r="A127" s="101"/>
      <c r="B127" s="108">
        <v>121</v>
      </c>
      <c r="C127" s="113" t="s">
        <v>267</v>
      </c>
      <c r="D127" s="153">
        <v>0</v>
      </c>
      <c r="E127" s="153">
        <v>0.53</v>
      </c>
      <c r="F127" s="93"/>
      <c r="G127" s="93"/>
      <c r="H127" s="93"/>
      <c r="I127" s="93"/>
      <c r="J127" s="93"/>
      <c r="K127" s="93"/>
      <c r="L127" s="93"/>
      <c r="M127" s="93"/>
      <c r="N127" s="93"/>
      <c r="O127" s="93"/>
    </row>
    <row r="128" spans="1:15" ht="12.75">
      <c r="A128" s="101"/>
      <c r="B128" s="108">
        <v>122</v>
      </c>
      <c r="C128" s="113" t="s">
        <v>268</v>
      </c>
      <c r="D128" s="153">
        <v>0</v>
      </c>
      <c r="E128" s="153">
        <v>0.142</v>
      </c>
      <c r="F128" s="93"/>
      <c r="G128" s="93"/>
      <c r="H128" s="93"/>
      <c r="I128" s="93"/>
      <c r="J128" s="93"/>
      <c r="K128" s="93"/>
      <c r="L128" s="93"/>
      <c r="M128" s="93"/>
      <c r="N128" s="93"/>
      <c r="O128" s="93"/>
    </row>
    <row r="129" spans="1:15" ht="12.75">
      <c r="A129" s="101"/>
      <c r="B129" s="108">
        <v>123</v>
      </c>
      <c r="C129" s="113" t="s">
        <v>269</v>
      </c>
      <c r="D129" s="153">
        <v>0</v>
      </c>
      <c r="E129" s="153">
        <v>0.232</v>
      </c>
      <c r="F129" s="93"/>
      <c r="G129" s="93"/>
      <c r="H129" s="93"/>
      <c r="I129" s="93"/>
      <c r="J129" s="93"/>
      <c r="K129" s="93"/>
      <c r="L129" s="93"/>
      <c r="M129" s="93"/>
      <c r="N129" s="93"/>
      <c r="O129" s="93"/>
    </row>
    <row r="130" spans="1:15" ht="12.75">
      <c r="A130" s="101"/>
      <c r="B130" s="108">
        <v>124</v>
      </c>
      <c r="C130" s="113" t="s">
        <v>270</v>
      </c>
      <c r="D130" s="153">
        <v>0</v>
      </c>
      <c r="E130" s="153">
        <v>0.28</v>
      </c>
      <c r="F130" s="93"/>
      <c r="G130" s="93"/>
      <c r="H130" s="93"/>
      <c r="I130" s="93"/>
      <c r="J130" s="93"/>
      <c r="K130" s="93"/>
      <c r="L130" s="93"/>
      <c r="M130" s="93"/>
      <c r="N130" s="93"/>
      <c r="O130" s="93"/>
    </row>
    <row r="131" spans="1:15" ht="12.75">
      <c r="A131" s="101"/>
      <c r="B131" s="108">
        <v>125</v>
      </c>
      <c r="C131" s="113" t="s">
        <v>271</v>
      </c>
      <c r="D131" s="153">
        <v>0</v>
      </c>
      <c r="E131" s="153">
        <v>0.202</v>
      </c>
      <c r="F131" s="93"/>
      <c r="G131" s="93"/>
      <c r="H131" s="93"/>
      <c r="I131" s="93"/>
      <c r="J131" s="93"/>
      <c r="K131" s="93"/>
      <c r="L131" s="93"/>
      <c r="M131" s="93"/>
      <c r="N131" s="93"/>
      <c r="O131" s="93"/>
    </row>
    <row r="132" spans="1:15" ht="12.75">
      <c r="A132" s="101"/>
      <c r="B132" s="108">
        <v>126</v>
      </c>
      <c r="C132" s="113" t="s">
        <v>272</v>
      </c>
      <c r="D132" s="153">
        <v>0</v>
      </c>
      <c r="E132" s="153">
        <v>0.234</v>
      </c>
      <c r="F132" s="93"/>
      <c r="G132" s="93"/>
      <c r="H132" s="93"/>
      <c r="I132" s="93"/>
      <c r="J132" s="93"/>
      <c r="K132" s="93"/>
      <c r="L132" s="93"/>
      <c r="M132" s="93"/>
      <c r="N132" s="93"/>
      <c r="O132" s="93"/>
    </row>
    <row r="133" spans="1:15" ht="12.75">
      <c r="A133" s="101"/>
      <c r="B133" s="108">
        <v>127</v>
      </c>
      <c r="C133" s="113" t="s">
        <v>273</v>
      </c>
      <c r="D133" s="153">
        <v>0</v>
      </c>
      <c r="E133" s="153">
        <v>0.307</v>
      </c>
      <c r="F133" s="93"/>
      <c r="G133" s="93"/>
      <c r="H133" s="93"/>
      <c r="I133" s="93"/>
      <c r="J133" s="93"/>
      <c r="K133" s="93"/>
      <c r="L133" s="93"/>
      <c r="M133" s="93"/>
      <c r="N133" s="93"/>
      <c r="O133" s="93"/>
    </row>
    <row r="134" spans="1:15" ht="12.75">
      <c r="A134" s="101"/>
      <c r="B134" s="108">
        <v>128</v>
      </c>
      <c r="C134" s="113" t="s">
        <v>274</v>
      </c>
      <c r="D134" s="153">
        <v>0</v>
      </c>
      <c r="E134" s="153">
        <v>0.362</v>
      </c>
      <c r="F134" s="93"/>
      <c r="G134" s="93"/>
      <c r="H134" s="93"/>
      <c r="I134" s="93"/>
      <c r="J134" s="93"/>
      <c r="K134" s="93"/>
      <c r="L134" s="93"/>
      <c r="M134" s="93"/>
      <c r="N134" s="93"/>
      <c r="O134" s="93"/>
    </row>
    <row r="135" spans="1:15" ht="12.75">
      <c r="A135" s="101"/>
      <c r="B135" s="108">
        <v>129</v>
      </c>
      <c r="C135" s="113" t="s">
        <v>275</v>
      </c>
      <c r="D135" s="153">
        <v>0</v>
      </c>
      <c r="E135" s="153">
        <v>0.044</v>
      </c>
      <c r="F135" s="93"/>
      <c r="G135" s="93"/>
      <c r="H135" s="93"/>
      <c r="I135" s="93"/>
      <c r="J135" s="93"/>
      <c r="K135" s="93"/>
      <c r="L135" s="93"/>
      <c r="M135" s="93"/>
      <c r="N135" s="93"/>
      <c r="O135" s="93"/>
    </row>
    <row r="136" spans="1:15" ht="12.75">
      <c r="A136" s="101"/>
      <c r="B136" s="108">
        <v>130</v>
      </c>
      <c r="C136" s="113" t="s">
        <v>276</v>
      </c>
      <c r="D136" s="153">
        <v>0</v>
      </c>
      <c r="E136" s="153">
        <v>0.148</v>
      </c>
      <c r="F136" s="93"/>
      <c r="G136" s="93"/>
      <c r="H136" s="93"/>
      <c r="I136" s="93"/>
      <c r="J136" s="93"/>
      <c r="K136" s="93"/>
      <c r="L136" s="93"/>
      <c r="M136" s="93"/>
      <c r="N136" s="93"/>
      <c r="O136" s="93"/>
    </row>
    <row r="137" spans="1:15" ht="12.75">
      <c r="A137" s="101"/>
      <c r="B137" s="108">
        <v>131</v>
      </c>
      <c r="C137" s="113" t="s">
        <v>277</v>
      </c>
      <c r="D137" s="153">
        <v>0</v>
      </c>
      <c r="E137" s="153">
        <v>0.118</v>
      </c>
      <c r="F137" s="93"/>
      <c r="G137" s="93"/>
      <c r="H137" s="93"/>
      <c r="I137" s="93"/>
      <c r="J137" s="93"/>
      <c r="K137" s="93"/>
      <c r="L137" s="93"/>
      <c r="M137" s="93"/>
      <c r="N137" s="93"/>
      <c r="O137" s="93"/>
    </row>
    <row r="138" spans="1:15" ht="12.75">
      <c r="A138" s="101"/>
      <c r="B138" s="108">
        <v>132</v>
      </c>
      <c r="C138" s="113" t="s">
        <v>278</v>
      </c>
      <c r="D138" s="153">
        <v>0</v>
      </c>
      <c r="E138" s="153">
        <v>0.151</v>
      </c>
      <c r="F138" s="93"/>
      <c r="G138" s="93"/>
      <c r="H138" s="93"/>
      <c r="I138" s="93"/>
      <c r="J138" s="93"/>
      <c r="K138" s="93"/>
      <c r="L138" s="93"/>
      <c r="M138" s="93"/>
      <c r="N138" s="93"/>
      <c r="O138" s="93"/>
    </row>
    <row r="139" spans="1:15" ht="12.75">
      <c r="A139" s="101"/>
      <c r="B139" s="108">
        <v>133</v>
      </c>
      <c r="C139" s="113" t="s">
        <v>279</v>
      </c>
      <c r="D139" s="153">
        <v>0</v>
      </c>
      <c r="E139" s="153">
        <v>0.228</v>
      </c>
      <c r="F139" s="93"/>
      <c r="G139" s="93"/>
      <c r="H139" s="93"/>
      <c r="I139" s="93"/>
      <c r="J139" s="93"/>
      <c r="K139" s="93"/>
      <c r="L139" s="93"/>
      <c r="M139" s="93"/>
      <c r="N139" s="93"/>
      <c r="O139" s="93"/>
    </row>
    <row r="140" spans="1:15" ht="12.75">
      <c r="A140" s="101"/>
      <c r="B140" s="108">
        <v>134</v>
      </c>
      <c r="C140" s="113" t="s">
        <v>280</v>
      </c>
      <c r="D140" s="153">
        <v>0</v>
      </c>
      <c r="E140" s="153">
        <v>0.288</v>
      </c>
      <c r="F140" s="93"/>
      <c r="G140" s="93"/>
      <c r="H140" s="93"/>
      <c r="I140" s="93"/>
      <c r="J140" s="93"/>
      <c r="K140" s="93"/>
      <c r="L140" s="93"/>
      <c r="M140" s="93"/>
      <c r="N140" s="93"/>
      <c r="O140" s="93"/>
    </row>
    <row r="141" spans="1:15" ht="12.75">
      <c r="A141" s="101"/>
      <c r="B141" s="108">
        <v>135</v>
      </c>
      <c r="C141" s="113" t="s">
        <v>281</v>
      </c>
      <c r="D141" s="153">
        <v>0</v>
      </c>
      <c r="E141" s="153">
        <v>0.126</v>
      </c>
      <c r="F141" s="93"/>
      <c r="G141" s="93"/>
      <c r="H141" s="93"/>
      <c r="I141" s="93"/>
      <c r="J141" s="93"/>
      <c r="K141" s="93"/>
      <c r="L141" s="93"/>
      <c r="M141" s="93"/>
      <c r="N141" s="93"/>
      <c r="O141" s="93"/>
    </row>
    <row r="142" spans="1:15" ht="12.75">
      <c r="A142" s="101"/>
      <c r="B142" s="108">
        <v>136</v>
      </c>
      <c r="C142" s="113" t="s">
        <v>282</v>
      </c>
      <c r="D142" s="153">
        <v>0</v>
      </c>
      <c r="E142" s="153">
        <v>0.168</v>
      </c>
      <c r="F142" s="93"/>
      <c r="G142" s="93"/>
      <c r="H142" s="93"/>
      <c r="I142" s="93"/>
      <c r="J142" s="93"/>
      <c r="K142" s="93"/>
      <c r="L142" s="93"/>
      <c r="M142" s="93"/>
      <c r="N142" s="93"/>
      <c r="O142" s="93"/>
    </row>
    <row r="143" spans="1:15" ht="12.75">
      <c r="A143" s="101"/>
      <c r="B143" s="108">
        <v>137</v>
      </c>
      <c r="C143" s="113" t="s">
        <v>283</v>
      </c>
      <c r="D143" s="153">
        <v>0</v>
      </c>
      <c r="E143" s="153">
        <v>0.253</v>
      </c>
      <c r="F143" s="93"/>
      <c r="G143" s="93"/>
      <c r="H143" s="93"/>
      <c r="I143" s="93"/>
      <c r="J143" s="93"/>
      <c r="K143" s="93"/>
      <c r="L143" s="93"/>
      <c r="M143" s="93"/>
      <c r="N143" s="93"/>
      <c r="O143" s="93"/>
    </row>
    <row r="144" spans="1:15" ht="12.75">
      <c r="A144" s="101"/>
      <c r="B144" s="108">
        <v>138</v>
      </c>
      <c r="C144" s="113" t="s">
        <v>284</v>
      </c>
      <c r="D144" s="153">
        <v>0</v>
      </c>
      <c r="E144" s="153">
        <v>0.319</v>
      </c>
      <c r="F144" s="93"/>
      <c r="G144" s="93"/>
      <c r="H144" s="93"/>
      <c r="I144" s="93"/>
      <c r="J144" s="93"/>
      <c r="K144" s="93"/>
      <c r="L144" s="93"/>
      <c r="M144" s="93"/>
      <c r="N144" s="93"/>
      <c r="O144" s="93"/>
    </row>
    <row r="145" spans="1:15" ht="12.75">
      <c r="A145" s="101"/>
      <c r="B145" s="108">
        <v>139</v>
      </c>
      <c r="C145" s="113" t="s">
        <v>285</v>
      </c>
      <c r="D145" s="153">
        <v>0</v>
      </c>
      <c r="E145" s="153">
        <v>0.394</v>
      </c>
      <c r="F145" s="93"/>
      <c r="G145" s="93"/>
      <c r="H145" s="93"/>
      <c r="I145" s="93"/>
      <c r="J145" s="93"/>
      <c r="K145" s="93"/>
      <c r="L145" s="93"/>
      <c r="M145" s="93"/>
      <c r="N145" s="93"/>
      <c r="O145" s="93"/>
    </row>
    <row r="146" spans="1:15" ht="12.75">
      <c r="A146" s="101"/>
      <c r="B146" s="108">
        <v>140</v>
      </c>
      <c r="C146" s="113" t="s">
        <v>286</v>
      </c>
      <c r="D146" s="153">
        <v>0</v>
      </c>
      <c r="E146" s="153">
        <v>0.521</v>
      </c>
      <c r="F146" s="93"/>
      <c r="G146" s="93"/>
      <c r="H146" s="93"/>
      <c r="I146" s="93"/>
      <c r="J146" s="93"/>
      <c r="K146" s="93"/>
      <c r="L146" s="93"/>
      <c r="M146" s="93"/>
      <c r="N146" s="93"/>
      <c r="O146" s="93"/>
    </row>
    <row r="147" spans="1:15" ht="12.75">
      <c r="A147" s="101"/>
      <c r="B147" s="108">
        <v>141</v>
      </c>
      <c r="C147" s="113" t="s">
        <v>287</v>
      </c>
      <c r="D147" s="153">
        <v>0</v>
      </c>
      <c r="E147" s="153">
        <v>0.09</v>
      </c>
      <c r="F147" s="93"/>
      <c r="G147" s="93"/>
      <c r="H147" s="93"/>
      <c r="I147" s="93"/>
      <c r="J147" s="93"/>
      <c r="K147" s="93"/>
      <c r="L147" s="93"/>
      <c r="M147" s="93"/>
      <c r="N147" s="93"/>
      <c r="O147" s="93"/>
    </row>
    <row r="148" spans="1:15" ht="12.75">
      <c r="A148" s="101"/>
      <c r="B148" s="108">
        <v>142</v>
      </c>
      <c r="C148" s="113" t="s">
        <v>288</v>
      </c>
      <c r="D148" s="153">
        <v>0</v>
      </c>
      <c r="E148" s="153">
        <v>0.06</v>
      </c>
      <c r="F148" s="93"/>
      <c r="G148" s="93"/>
      <c r="H148" s="93"/>
      <c r="I148" s="93"/>
      <c r="J148" s="93"/>
      <c r="K148" s="93"/>
      <c r="L148" s="93"/>
      <c r="M148" s="93"/>
      <c r="N148" s="93"/>
      <c r="O148" s="93"/>
    </row>
    <row r="149" spans="1:15" ht="12.75">
      <c r="A149" s="101"/>
      <c r="B149" s="108">
        <v>143</v>
      </c>
      <c r="C149" s="113" t="s">
        <v>289</v>
      </c>
      <c r="D149" s="153">
        <v>0</v>
      </c>
      <c r="E149" s="153">
        <v>0.092</v>
      </c>
      <c r="F149" s="93"/>
      <c r="G149" s="93"/>
      <c r="H149" s="93"/>
      <c r="I149" s="93"/>
      <c r="J149" s="93"/>
      <c r="K149" s="93"/>
      <c r="L149" s="93"/>
      <c r="M149" s="93"/>
      <c r="N149" s="93"/>
      <c r="O149" s="93"/>
    </row>
    <row r="150" spans="1:15" ht="12.75">
      <c r="A150" s="101"/>
      <c r="B150" s="108">
        <v>144</v>
      </c>
      <c r="C150" s="113" t="s">
        <v>290</v>
      </c>
      <c r="D150" s="153">
        <v>0</v>
      </c>
      <c r="E150" s="153">
        <v>0.165</v>
      </c>
      <c r="F150" s="93"/>
      <c r="G150" s="93"/>
      <c r="H150" s="93"/>
      <c r="I150" s="93"/>
      <c r="J150" s="93"/>
      <c r="K150" s="93"/>
      <c r="L150" s="93"/>
      <c r="M150" s="93"/>
      <c r="N150" s="93"/>
      <c r="O150" s="93"/>
    </row>
    <row r="151" spans="1:15" ht="12.75">
      <c r="A151" s="101"/>
      <c r="B151" s="108">
        <v>145</v>
      </c>
      <c r="C151" s="113" t="s">
        <v>291</v>
      </c>
      <c r="D151" s="153">
        <v>0</v>
      </c>
      <c r="E151" s="153">
        <v>0.22</v>
      </c>
      <c r="F151" s="93"/>
      <c r="G151" s="93"/>
      <c r="H151" s="93"/>
      <c r="I151" s="93"/>
      <c r="J151" s="93"/>
      <c r="K151" s="93"/>
      <c r="L151" s="93"/>
      <c r="M151" s="93"/>
      <c r="N151" s="93"/>
      <c r="O151" s="93"/>
    </row>
    <row r="152" spans="1:15" ht="12.75">
      <c r="A152" s="101"/>
      <c r="B152" s="108">
        <v>146</v>
      </c>
      <c r="C152" s="113" t="s">
        <v>292</v>
      </c>
      <c r="D152" s="153">
        <v>0</v>
      </c>
      <c r="E152" s="153">
        <v>0.3</v>
      </c>
      <c r="F152" s="93"/>
      <c r="G152" s="93"/>
      <c r="H152" s="93"/>
      <c r="I152" s="93"/>
      <c r="J152" s="93"/>
      <c r="K152" s="93"/>
      <c r="L152" s="93"/>
      <c r="M152" s="93"/>
      <c r="N152" s="93"/>
      <c r="O152" s="93"/>
    </row>
    <row r="153" spans="1:15" ht="12.75">
      <c r="A153" s="101"/>
      <c r="B153" s="108">
        <v>147</v>
      </c>
      <c r="C153" s="113" t="s">
        <v>293</v>
      </c>
      <c r="D153" s="153">
        <v>0</v>
      </c>
      <c r="E153" s="153">
        <v>0.42</v>
      </c>
      <c r="F153" s="93"/>
      <c r="G153" s="93"/>
      <c r="H153" s="93"/>
      <c r="I153" s="93"/>
      <c r="J153" s="93"/>
      <c r="K153" s="93"/>
      <c r="L153" s="93"/>
      <c r="M153" s="93"/>
      <c r="N153" s="93"/>
      <c r="O153" s="93"/>
    </row>
    <row r="154" spans="1:15" ht="12.75">
      <c r="A154" s="101"/>
      <c r="B154" s="108">
        <v>148</v>
      </c>
      <c r="C154" s="113" t="s">
        <v>294</v>
      </c>
      <c r="D154" s="153">
        <v>0</v>
      </c>
      <c r="E154" s="153">
        <v>0.065</v>
      </c>
      <c r="F154" s="93"/>
      <c r="G154" s="93"/>
      <c r="H154" s="93"/>
      <c r="I154" s="93"/>
      <c r="J154" s="93"/>
      <c r="K154" s="93"/>
      <c r="L154" s="93"/>
      <c r="M154" s="93"/>
      <c r="N154" s="93"/>
      <c r="O154" s="93"/>
    </row>
    <row r="155" spans="1:15" ht="12.75">
      <c r="A155" s="101"/>
      <c r="B155" s="108">
        <v>149</v>
      </c>
      <c r="C155" s="113" t="s">
        <v>295</v>
      </c>
      <c r="D155" s="153">
        <v>0</v>
      </c>
      <c r="E155" s="153">
        <v>0.105</v>
      </c>
      <c r="F155" s="93"/>
      <c r="G155" s="93"/>
      <c r="H155" s="93"/>
      <c r="I155" s="93"/>
      <c r="J155" s="93"/>
      <c r="K155" s="93"/>
      <c r="L155" s="93"/>
      <c r="M155" s="93"/>
      <c r="N155" s="93"/>
      <c r="O155" s="93"/>
    </row>
    <row r="156" spans="1:15" ht="12.75">
      <c r="A156" s="101"/>
      <c r="B156" s="108">
        <v>150</v>
      </c>
      <c r="C156" s="113" t="s">
        <v>296</v>
      </c>
      <c r="D156" s="153">
        <v>0</v>
      </c>
      <c r="E156" s="153">
        <v>0.189</v>
      </c>
      <c r="F156" s="93"/>
      <c r="G156" s="93"/>
      <c r="H156" s="93"/>
      <c r="I156" s="93"/>
      <c r="J156" s="93"/>
      <c r="K156" s="93"/>
      <c r="L156" s="93"/>
      <c r="M156" s="93"/>
      <c r="N156" s="93"/>
      <c r="O156" s="93"/>
    </row>
    <row r="157" spans="1:15" ht="12.75">
      <c r="A157" s="34"/>
      <c r="B157" s="108">
        <v>151</v>
      </c>
      <c r="C157" s="113" t="s">
        <v>297</v>
      </c>
      <c r="D157" s="153">
        <v>0</v>
      </c>
      <c r="E157" s="153">
        <v>0.249</v>
      </c>
      <c r="F157" s="93"/>
      <c r="G157" s="93"/>
      <c r="H157" s="93"/>
      <c r="I157" s="93"/>
      <c r="J157" s="93"/>
      <c r="K157" s="93"/>
      <c r="L157" s="93"/>
      <c r="M157" s="93"/>
      <c r="N157" s="93"/>
      <c r="O157" s="93"/>
    </row>
    <row r="158" spans="1:15" ht="12.75">
      <c r="A158" s="34"/>
      <c r="B158" s="108">
        <v>152</v>
      </c>
      <c r="C158" s="113" t="s">
        <v>298</v>
      </c>
      <c r="D158" s="153">
        <v>0</v>
      </c>
      <c r="E158" s="153">
        <v>0.3</v>
      </c>
      <c r="F158" s="93"/>
      <c r="G158" s="93"/>
      <c r="H158" s="93"/>
      <c r="I158" s="93"/>
      <c r="J158" s="93"/>
      <c r="K158" s="93"/>
      <c r="L158" s="93"/>
      <c r="M158" s="93"/>
      <c r="N158" s="93"/>
      <c r="O158" s="93"/>
    </row>
    <row r="159" spans="1:15" ht="12.75">
      <c r="A159" s="34"/>
      <c r="B159" s="108">
        <v>153</v>
      </c>
      <c r="C159" s="113" t="s">
        <v>299</v>
      </c>
      <c r="D159" s="153">
        <v>0</v>
      </c>
      <c r="E159" s="153">
        <v>0.42</v>
      </c>
      <c r="F159" s="93"/>
      <c r="G159" s="93"/>
      <c r="H159" s="93"/>
      <c r="I159" s="93"/>
      <c r="J159" s="93"/>
      <c r="K159" s="93"/>
      <c r="L159" s="93"/>
      <c r="M159" s="93"/>
      <c r="N159" s="93"/>
      <c r="O159" s="93"/>
    </row>
    <row r="160" spans="1:15" ht="12.75">
      <c r="A160" s="34"/>
      <c r="B160" s="108">
        <v>154</v>
      </c>
      <c r="C160" s="113" t="s">
        <v>359</v>
      </c>
      <c r="D160" s="153">
        <v>0.0017</v>
      </c>
      <c r="E160" s="153">
        <v>0.007</v>
      </c>
      <c r="F160" s="93"/>
      <c r="G160" s="93"/>
      <c r="H160" s="93"/>
      <c r="I160" s="93"/>
      <c r="J160" s="93"/>
      <c r="K160" s="93"/>
      <c r="L160" s="93"/>
      <c r="M160" s="93"/>
      <c r="N160" s="93"/>
      <c r="O160" s="93"/>
    </row>
    <row r="161" spans="1:15" ht="12.75">
      <c r="A161" s="34"/>
      <c r="B161" s="108">
        <v>155</v>
      </c>
      <c r="C161" s="113" t="s">
        <v>360</v>
      </c>
      <c r="D161" s="153">
        <v>0.0005</v>
      </c>
      <c r="E161" s="153">
        <v>0.035</v>
      </c>
      <c r="F161" s="93"/>
      <c r="G161" s="93"/>
      <c r="H161" s="93"/>
      <c r="I161" s="93"/>
      <c r="J161" s="93"/>
      <c r="K161" s="93"/>
      <c r="L161" s="93"/>
      <c r="M161" s="93"/>
      <c r="N161" s="93"/>
      <c r="O161" s="93"/>
    </row>
    <row r="162" spans="1:15" ht="12.75">
      <c r="A162" s="34"/>
      <c r="B162" s="108">
        <v>156</v>
      </c>
      <c r="C162" s="113" t="s">
        <v>361</v>
      </c>
      <c r="D162" s="153">
        <v>0.012</v>
      </c>
      <c r="E162" s="153">
        <v>0.09</v>
      </c>
      <c r="F162" s="93"/>
      <c r="G162" s="93"/>
      <c r="H162" s="93"/>
      <c r="I162" s="93"/>
      <c r="J162" s="93"/>
      <c r="K162" s="93"/>
      <c r="L162" s="93"/>
      <c r="M162" s="93"/>
      <c r="N162" s="93"/>
      <c r="O162" s="93"/>
    </row>
    <row r="163" spans="1:15" ht="12.75">
      <c r="A163" s="34"/>
      <c r="B163" s="108">
        <v>157</v>
      </c>
      <c r="C163" s="113" t="s">
        <v>362</v>
      </c>
      <c r="D163" s="153">
        <v>0.0005</v>
      </c>
      <c r="E163" s="153">
        <v>0.14</v>
      </c>
      <c r="F163" s="93"/>
      <c r="G163" s="93"/>
      <c r="H163" s="93"/>
      <c r="I163" s="93"/>
      <c r="J163" s="93"/>
      <c r="K163" s="93"/>
      <c r="L163" s="93"/>
      <c r="M163" s="93"/>
      <c r="N163" s="93"/>
      <c r="O163" s="93"/>
    </row>
    <row r="164" spans="1:15" ht="12.75">
      <c r="A164" s="34"/>
      <c r="B164" s="108">
        <v>158</v>
      </c>
      <c r="C164" s="113" t="s">
        <v>1</v>
      </c>
      <c r="D164" s="153"/>
      <c r="E164" s="153"/>
      <c r="F164" s="93"/>
      <c r="G164" s="93"/>
      <c r="H164" s="93"/>
      <c r="I164" s="93"/>
      <c r="J164" s="93"/>
      <c r="K164" s="93"/>
      <c r="L164" s="93"/>
      <c r="M164" s="93"/>
      <c r="N164" s="93"/>
      <c r="O164" s="93"/>
    </row>
    <row r="165" spans="1:15" ht="12.75">
      <c r="A165" s="34"/>
      <c r="B165" s="108">
        <v>159</v>
      </c>
      <c r="C165" s="20" t="s">
        <v>1</v>
      </c>
      <c r="D165" s="153"/>
      <c r="E165" s="153"/>
      <c r="F165" s="93"/>
      <c r="G165" s="93"/>
      <c r="H165" s="93"/>
      <c r="I165" s="93"/>
      <c r="J165" s="93"/>
      <c r="K165" s="93"/>
      <c r="L165" s="93"/>
      <c r="M165" s="93"/>
      <c r="N165" s="93"/>
      <c r="O165" s="93"/>
    </row>
    <row r="166" spans="1:15" ht="12.75">
      <c r="A166" s="34"/>
      <c r="B166" s="108">
        <v>160</v>
      </c>
      <c r="C166" s="20" t="s">
        <v>1</v>
      </c>
      <c r="D166" s="153"/>
      <c r="E166" s="153"/>
      <c r="F166" s="93"/>
      <c r="G166" s="93"/>
      <c r="H166" s="93"/>
      <c r="I166" s="93"/>
      <c r="J166" s="93"/>
      <c r="K166" s="93"/>
      <c r="L166" s="93"/>
      <c r="M166" s="93"/>
      <c r="N166" s="93"/>
      <c r="O166" s="93"/>
    </row>
    <row r="167" spans="1:15" ht="12.75">
      <c r="A167" s="34"/>
      <c r="B167" s="108">
        <v>161</v>
      </c>
      <c r="C167" s="20" t="s">
        <v>1</v>
      </c>
      <c r="D167" s="153"/>
      <c r="E167" s="153"/>
      <c r="F167" s="93"/>
      <c r="G167" s="93"/>
      <c r="H167" s="93"/>
      <c r="I167" s="93"/>
      <c r="J167" s="93"/>
      <c r="K167" s="93"/>
      <c r="L167" s="93"/>
      <c r="M167" s="93"/>
      <c r="N167" s="93"/>
      <c r="O167" s="93"/>
    </row>
    <row r="168" spans="1:15" ht="12.75">
      <c r="A168" s="34"/>
      <c r="B168" s="108">
        <v>162</v>
      </c>
      <c r="C168" s="20" t="s">
        <v>1</v>
      </c>
      <c r="D168" s="153"/>
      <c r="E168" s="153"/>
      <c r="F168" s="93"/>
      <c r="G168" s="93"/>
      <c r="H168" s="93"/>
      <c r="I168" s="93"/>
      <c r="J168" s="93"/>
      <c r="K168" s="93"/>
      <c r="L168" s="93"/>
      <c r="M168" s="93"/>
      <c r="N168" s="93"/>
      <c r="O168" s="93"/>
    </row>
    <row r="169" spans="1:15" ht="12.75" customHeight="1">
      <c r="A169" s="34"/>
      <c r="B169" s="108">
        <v>163</v>
      </c>
      <c r="C169" s="20" t="s">
        <v>1</v>
      </c>
      <c r="D169" s="153"/>
      <c r="E169" s="153"/>
      <c r="F169" s="165"/>
      <c r="G169" s="165"/>
      <c r="H169" s="165"/>
      <c r="I169" s="165"/>
      <c r="J169" s="165"/>
      <c r="K169" s="165"/>
      <c r="L169" s="165"/>
      <c r="M169" s="165"/>
      <c r="N169" s="165"/>
      <c r="O169" s="165"/>
    </row>
    <row r="170" spans="1:15" ht="12.75">
      <c r="A170" s="34"/>
      <c r="B170" s="108">
        <v>164</v>
      </c>
      <c r="C170" s="20" t="s">
        <v>1</v>
      </c>
      <c r="D170" s="153"/>
      <c r="E170" s="153"/>
      <c r="F170" s="165"/>
      <c r="G170" s="165"/>
      <c r="H170" s="165"/>
      <c r="I170" s="165"/>
      <c r="J170" s="165"/>
      <c r="K170" s="165"/>
      <c r="L170" s="165"/>
      <c r="M170" s="165"/>
      <c r="N170" s="165"/>
      <c r="O170" s="165"/>
    </row>
    <row r="171" spans="1:15" ht="12.75">
      <c r="A171" s="34"/>
      <c r="B171" s="108">
        <v>165</v>
      </c>
      <c r="C171" s="20" t="s">
        <v>1</v>
      </c>
      <c r="D171" s="153"/>
      <c r="E171" s="153"/>
      <c r="F171" s="165"/>
      <c r="G171" s="165"/>
      <c r="H171" s="165"/>
      <c r="I171" s="165"/>
      <c r="J171" s="165"/>
      <c r="K171" s="165"/>
      <c r="L171" s="165"/>
      <c r="M171" s="165"/>
      <c r="N171" s="165"/>
      <c r="O171" s="165"/>
    </row>
    <row r="172" spans="1:15" ht="12.75">
      <c r="A172" s="34"/>
      <c r="B172" s="108">
        <v>166</v>
      </c>
      <c r="C172" s="20" t="s">
        <v>1</v>
      </c>
      <c r="D172" s="153"/>
      <c r="E172" s="153"/>
      <c r="F172" s="165"/>
      <c r="G172" s="165"/>
      <c r="H172" s="165"/>
      <c r="I172" s="165"/>
      <c r="J172" s="165"/>
      <c r="K172" s="165"/>
      <c r="L172" s="165"/>
      <c r="M172" s="165"/>
      <c r="N172" s="165"/>
      <c r="O172" s="165"/>
    </row>
    <row r="173" spans="1:15" ht="12.75">
      <c r="A173" s="34"/>
      <c r="B173" s="108">
        <v>167</v>
      </c>
      <c r="C173" s="20" t="s">
        <v>1</v>
      </c>
      <c r="D173" s="153"/>
      <c r="E173" s="153"/>
      <c r="F173" s="165"/>
      <c r="G173" s="165"/>
      <c r="H173" s="165"/>
      <c r="I173" s="165"/>
      <c r="J173" s="165"/>
      <c r="K173" s="165"/>
      <c r="L173" s="165"/>
      <c r="M173" s="165"/>
      <c r="N173" s="165"/>
      <c r="O173" s="165"/>
    </row>
    <row r="174" spans="2:15" ht="12.75">
      <c r="B174" s="260" t="s">
        <v>301</v>
      </c>
      <c r="C174" s="261"/>
      <c r="D174" s="261"/>
      <c r="E174" s="261"/>
      <c r="F174" s="166"/>
      <c r="G174" s="166"/>
      <c r="H174" s="166"/>
      <c r="I174" s="166"/>
      <c r="J174" s="166"/>
      <c r="K174" s="166"/>
      <c r="L174" s="166"/>
      <c r="M174" s="166"/>
      <c r="N174" s="166"/>
      <c r="O174" s="166"/>
    </row>
    <row r="175" spans="2:15" ht="12.75">
      <c r="B175" s="262"/>
      <c r="C175" s="262"/>
      <c r="D175" s="262"/>
      <c r="E175" s="262"/>
      <c r="F175" s="166"/>
      <c r="G175" s="166"/>
      <c r="H175" s="166"/>
      <c r="I175" s="166"/>
      <c r="J175" s="166"/>
      <c r="K175" s="166"/>
      <c r="L175" s="166"/>
      <c r="M175" s="166"/>
      <c r="N175" s="166"/>
      <c r="O175" s="166"/>
    </row>
    <row r="176" spans="2:15" ht="12.75">
      <c r="B176" s="262"/>
      <c r="C176" s="262"/>
      <c r="D176" s="262"/>
      <c r="E176" s="262"/>
      <c r="F176" s="166"/>
      <c r="G176" s="166"/>
      <c r="H176" s="166"/>
      <c r="I176" s="166"/>
      <c r="J176" s="166"/>
      <c r="K176" s="166"/>
      <c r="L176" s="166"/>
      <c r="M176" s="166"/>
      <c r="N176" s="166"/>
      <c r="O176" s="166"/>
    </row>
    <row r="177" spans="2:15" ht="12.75">
      <c r="B177" s="262"/>
      <c r="C177" s="262"/>
      <c r="D177" s="262"/>
      <c r="E177" s="262"/>
      <c r="F177" s="166"/>
      <c r="G177" s="166"/>
      <c r="H177" s="166"/>
      <c r="I177" s="166"/>
      <c r="J177" s="166"/>
      <c r="K177" s="166"/>
      <c r="L177" s="166"/>
      <c r="M177" s="166"/>
      <c r="N177" s="166"/>
      <c r="O177" s="166"/>
    </row>
    <row r="178" spans="2:15" ht="12.75">
      <c r="B178" s="166"/>
      <c r="C178" s="177"/>
      <c r="D178" s="178"/>
      <c r="E178" s="179"/>
      <c r="F178" s="166"/>
      <c r="G178" s="166"/>
      <c r="H178" s="166"/>
      <c r="I178" s="166"/>
      <c r="J178" s="166"/>
      <c r="K178" s="166"/>
      <c r="L178" s="166"/>
      <c r="M178" s="166"/>
      <c r="N178" s="166"/>
      <c r="O178" s="166"/>
    </row>
    <row r="179" spans="2:15" ht="12.75">
      <c r="B179" s="166"/>
      <c r="C179" s="166"/>
      <c r="D179" s="181"/>
      <c r="E179" s="181"/>
      <c r="F179" s="166"/>
      <c r="G179" s="166"/>
      <c r="H179" s="166"/>
      <c r="I179" s="166"/>
      <c r="J179" s="166"/>
      <c r="K179" s="166"/>
      <c r="L179" s="166"/>
      <c r="M179" s="166"/>
      <c r="N179" s="166"/>
      <c r="O179" s="166"/>
    </row>
    <row r="180" spans="2:15" ht="12.75">
      <c r="B180" s="166"/>
      <c r="C180" s="166"/>
      <c r="D180" s="181"/>
      <c r="E180" s="181"/>
      <c r="F180" s="166"/>
      <c r="G180" s="166"/>
      <c r="H180" s="166"/>
      <c r="I180" s="166"/>
      <c r="J180" s="166"/>
      <c r="K180" s="166"/>
      <c r="L180" s="166"/>
      <c r="M180" s="166"/>
      <c r="N180" s="166"/>
      <c r="O180" s="166"/>
    </row>
    <row r="181" spans="2:15" ht="12.75">
      <c r="B181" s="166"/>
      <c r="C181" s="166"/>
      <c r="D181" s="181"/>
      <c r="E181" s="181"/>
      <c r="F181" s="166"/>
      <c r="G181" s="166"/>
      <c r="H181" s="166"/>
      <c r="I181" s="166"/>
      <c r="J181" s="166"/>
      <c r="K181" s="166"/>
      <c r="L181" s="166"/>
      <c r="M181" s="166"/>
      <c r="N181" s="166"/>
      <c r="O181" s="166"/>
    </row>
    <row r="182" spans="2:15" ht="12.75">
      <c r="B182" s="166"/>
      <c r="C182" s="166"/>
      <c r="D182" s="181"/>
      <c r="E182" s="181"/>
      <c r="F182" s="166"/>
      <c r="G182" s="166"/>
      <c r="H182" s="166"/>
      <c r="I182" s="166"/>
      <c r="J182" s="166"/>
      <c r="K182" s="166"/>
      <c r="L182" s="166"/>
      <c r="M182" s="166"/>
      <c r="N182" s="166"/>
      <c r="O182" s="166"/>
    </row>
    <row r="183" spans="2:15" ht="12.75">
      <c r="B183" s="166"/>
      <c r="C183" s="166"/>
      <c r="D183" s="181"/>
      <c r="E183" s="181"/>
      <c r="F183" s="166"/>
      <c r="G183" s="166"/>
      <c r="H183" s="166"/>
      <c r="I183" s="166"/>
      <c r="J183" s="166"/>
      <c r="K183" s="166"/>
      <c r="L183" s="166"/>
      <c r="M183" s="166"/>
      <c r="N183" s="166"/>
      <c r="O183" s="166"/>
    </row>
    <row r="184" spans="2:15" ht="12.75">
      <c r="B184" s="166"/>
      <c r="C184" s="166"/>
      <c r="D184" s="181"/>
      <c r="E184" s="181"/>
      <c r="F184" s="166"/>
      <c r="G184" s="166"/>
      <c r="H184" s="166"/>
      <c r="I184" s="166"/>
      <c r="J184" s="166"/>
      <c r="K184" s="166"/>
      <c r="L184" s="166"/>
      <c r="M184" s="166"/>
      <c r="N184" s="166"/>
      <c r="O184" s="166"/>
    </row>
    <row r="185" spans="2:15" ht="12.75">
      <c r="B185" s="166"/>
      <c r="C185" s="166"/>
      <c r="D185" s="181"/>
      <c r="E185" s="181"/>
      <c r="F185" s="166"/>
      <c r="G185" s="166"/>
      <c r="H185" s="166"/>
      <c r="I185" s="166"/>
      <c r="J185" s="166"/>
      <c r="K185" s="166"/>
      <c r="L185" s="166"/>
      <c r="M185" s="166"/>
      <c r="N185" s="166"/>
      <c r="O185" s="166"/>
    </row>
    <row r="186" spans="2:15" ht="12.75">
      <c r="B186" s="166"/>
      <c r="C186" s="166"/>
      <c r="D186" s="181"/>
      <c r="E186" s="181"/>
      <c r="F186" s="166"/>
      <c r="G186" s="166"/>
      <c r="H186" s="166"/>
      <c r="I186" s="166"/>
      <c r="J186" s="166"/>
      <c r="K186" s="166"/>
      <c r="L186" s="166"/>
      <c r="M186" s="166"/>
      <c r="N186" s="166"/>
      <c r="O186" s="166"/>
    </row>
    <row r="187" spans="2:15" ht="12.75">
      <c r="B187" s="166"/>
      <c r="C187" s="166"/>
      <c r="D187" s="181"/>
      <c r="E187" s="181"/>
      <c r="F187" s="166"/>
      <c r="G187" s="166"/>
      <c r="H187" s="166"/>
      <c r="I187" s="166"/>
      <c r="J187" s="166"/>
      <c r="K187" s="166"/>
      <c r="L187" s="166"/>
      <c r="M187" s="166"/>
      <c r="N187" s="166"/>
      <c r="O187" s="166"/>
    </row>
    <row r="188" spans="2:15" ht="12.75">
      <c r="B188" s="166"/>
      <c r="C188" s="166"/>
      <c r="D188" s="181"/>
      <c r="E188" s="181"/>
      <c r="F188" s="166"/>
      <c r="G188" s="166"/>
      <c r="H188" s="166"/>
      <c r="I188" s="166"/>
      <c r="J188" s="166"/>
      <c r="K188" s="166"/>
      <c r="L188" s="166"/>
      <c r="M188" s="166"/>
      <c r="N188" s="166"/>
      <c r="O188" s="166"/>
    </row>
    <row r="189" spans="2:15" ht="12.75">
      <c r="B189" s="166"/>
      <c r="C189" s="166"/>
      <c r="D189" s="181"/>
      <c r="E189" s="181"/>
      <c r="F189" s="166"/>
      <c r="G189" s="166"/>
      <c r="H189" s="166"/>
      <c r="I189" s="166"/>
      <c r="J189" s="166"/>
      <c r="K189" s="166"/>
      <c r="L189" s="166"/>
      <c r="M189" s="166"/>
      <c r="N189" s="166"/>
      <c r="O189" s="166"/>
    </row>
    <row r="190" spans="2:15" ht="12.75">
      <c r="B190" s="166"/>
      <c r="C190" s="166"/>
      <c r="D190" s="181"/>
      <c r="E190" s="181"/>
      <c r="F190" s="166"/>
      <c r="G190" s="166"/>
      <c r="H190" s="166"/>
      <c r="I190" s="166"/>
      <c r="J190" s="166"/>
      <c r="K190" s="166"/>
      <c r="L190" s="166"/>
      <c r="M190" s="166"/>
      <c r="N190" s="166"/>
      <c r="O190" s="166"/>
    </row>
    <row r="191" spans="2:15" ht="12.75">
      <c r="B191" s="166"/>
      <c r="C191" s="166"/>
      <c r="D191" s="181"/>
      <c r="E191" s="181"/>
      <c r="F191" s="166"/>
      <c r="G191" s="166"/>
      <c r="H191" s="166"/>
      <c r="I191" s="166"/>
      <c r="J191" s="166"/>
      <c r="K191" s="166"/>
      <c r="L191" s="166"/>
      <c r="M191" s="166"/>
      <c r="N191" s="166"/>
      <c r="O191" s="166"/>
    </row>
    <row r="192" spans="2:15" ht="12.75">
      <c r="B192" s="166"/>
      <c r="C192" s="166"/>
      <c r="D192" s="181"/>
      <c r="E192" s="181"/>
      <c r="F192" s="166"/>
      <c r="G192" s="166"/>
      <c r="H192" s="166"/>
      <c r="I192" s="166"/>
      <c r="J192" s="166"/>
      <c r="K192" s="166"/>
      <c r="L192" s="166"/>
      <c r="M192" s="166"/>
      <c r="N192" s="166"/>
      <c r="O192" s="166"/>
    </row>
    <row r="193" spans="2:15" ht="12.75">
      <c r="B193" s="166"/>
      <c r="C193" s="166"/>
      <c r="D193" s="181"/>
      <c r="E193" s="181"/>
      <c r="F193" s="166"/>
      <c r="G193" s="166"/>
      <c r="H193" s="166"/>
      <c r="I193" s="166"/>
      <c r="J193" s="166"/>
      <c r="K193" s="166"/>
      <c r="L193" s="166"/>
      <c r="M193" s="166"/>
      <c r="N193" s="166"/>
      <c r="O193" s="166"/>
    </row>
    <row r="194" spans="2:15" ht="12.75">
      <c r="B194" s="166"/>
      <c r="C194" s="166"/>
      <c r="D194" s="181"/>
      <c r="E194" s="181"/>
      <c r="F194" s="166"/>
      <c r="G194" s="166"/>
      <c r="H194" s="166"/>
      <c r="I194" s="166"/>
      <c r="J194" s="166"/>
      <c r="K194" s="166"/>
      <c r="L194" s="166"/>
      <c r="M194" s="166"/>
      <c r="N194" s="166"/>
      <c r="O194" s="166"/>
    </row>
    <row r="195" spans="2:15" ht="12.75">
      <c r="B195" s="166"/>
      <c r="C195" s="166"/>
      <c r="D195" s="181"/>
      <c r="E195" s="181"/>
      <c r="F195" s="166"/>
      <c r="G195" s="166"/>
      <c r="H195" s="166"/>
      <c r="I195" s="166"/>
      <c r="J195" s="166"/>
      <c r="K195" s="166"/>
      <c r="L195" s="166"/>
      <c r="M195" s="166"/>
      <c r="N195" s="166"/>
      <c r="O195" s="166"/>
    </row>
    <row r="196" spans="2:15" ht="12.75">
      <c r="B196" s="166"/>
      <c r="C196" s="166"/>
      <c r="D196" s="181"/>
      <c r="E196" s="181"/>
      <c r="F196" s="166"/>
      <c r="G196" s="166"/>
      <c r="H196" s="166"/>
      <c r="I196" s="166"/>
      <c r="J196" s="166"/>
      <c r="K196" s="166"/>
      <c r="L196" s="166"/>
      <c r="M196" s="166"/>
      <c r="N196" s="166"/>
      <c r="O196" s="166"/>
    </row>
    <row r="197" spans="2:15" ht="12.75">
      <c r="B197" s="166"/>
      <c r="C197" s="166"/>
      <c r="D197" s="181"/>
      <c r="E197" s="181"/>
      <c r="F197" s="166"/>
      <c r="G197" s="166"/>
      <c r="H197" s="166"/>
      <c r="I197" s="166"/>
      <c r="J197" s="166"/>
      <c r="K197" s="166"/>
      <c r="L197" s="166"/>
      <c r="M197" s="166"/>
      <c r="N197" s="166"/>
      <c r="O197" s="166"/>
    </row>
    <row r="198" spans="2:15" ht="12.75">
      <c r="B198" s="166"/>
      <c r="C198" s="166"/>
      <c r="D198" s="181"/>
      <c r="E198" s="181"/>
      <c r="F198" s="166"/>
      <c r="G198" s="166"/>
      <c r="H198" s="166"/>
      <c r="I198" s="166"/>
      <c r="J198" s="166"/>
      <c r="K198" s="166"/>
      <c r="L198" s="166"/>
      <c r="M198" s="166"/>
      <c r="N198" s="166"/>
      <c r="O198" s="166"/>
    </row>
    <row r="199" spans="2:15" ht="12.75">
      <c r="B199" s="166"/>
      <c r="C199" s="166"/>
      <c r="D199" s="181"/>
      <c r="E199" s="181"/>
      <c r="F199" s="166"/>
      <c r="G199" s="166"/>
      <c r="H199" s="166"/>
      <c r="I199" s="166"/>
      <c r="J199" s="166"/>
      <c r="K199" s="166"/>
      <c r="L199" s="166"/>
      <c r="M199" s="166"/>
      <c r="N199" s="166"/>
      <c r="O199" s="166"/>
    </row>
    <row r="200" spans="2:15" ht="12.75">
      <c r="B200" s="166"/>
      <c r="C200" s="166"/>
      <c r="D200" s="181"/>
      <c r="E200" s="181"/>
      <c r="F200" s="166"/>
      <c r="G200" s="166"/>
      <c r="H200" s="166"/>
      <c r="I200" s="166"/>
      <c r="J200" s="166"/>
      <c r="K200" s="166"/>
      <c r="L200" s="166"/>
      <c r="M200" s="166"/>
      <c r="N200" s="166"/>
      <c r="O200" s="166"/>
    </row>
    <row r="201" spans="2:15" ht="12.75">
      <c r="B201" s="166"/>
      <c r="C201" s="166"/>
      <c r="D201" s="181"/>
      <c r="E201" s="181"/>
      <c r="F201" s="166"/>
      <c r="G201" s="166"/>
      <c r="H201" s="166"/>
      <c r="I201" s="166"/>
      <c r="J201" s="166"/>
      <c r="K201" s="166"/>
      <c r="L201" s="166"/>
      <c r="M201" s="166"/>
      <c r="N201" s="166"/>
      <c r="O201" s="166"/>
    </row>
    <row r="202" spans="2:15" ht="12.75">
      <c r="B202" s="166"/>
      <c r="C202" s="166"/>
      <c r="D202" s="181"/>
      <c r="E202" s="181"/>
      <c r="F202" s="166"/>
      <c r="G202" s="166"/>
      <c r="H202" s="166"/>
      <c r="I202" s="166"/>
      <c r="J202" s="166"/>
      <c r="K202" s="166"/>
      <c r="L202" s="166"/>
      <c r="M202" s="166"/>
      <c r="N202" s="166"/>
      <c r="O202" s="166"/>
    </row>
    <row r="203" spans="2:15" ht="12.75">
      <c r="B203" s="166"/>
      <c r="C203" s="166"/>
      <c r="D203" s="181"/>
      <c r="E203" s="181"/>
      <c r="F203" s="166"/>
      <c r="G203" s="166"/>
      <c r="H203" s="166"/>
      <c r="I203" s="166"/>
      <c r="J203" s="166"/>
      <c r="K203" s="166"/>
      <c r="L203" s="166"/>
      <c r="M203" s="166"/>
      <c r="N203" s="166"/>
      <c r="O203" s="166"/>
    </row>
    <row r="204" spans="2:15" ht="12.75">
      <c r="B204" s="166"/>
      <c r="C204" s="166"/>
      <c r="D204" s="181"/>
      <c r="E204" s="181"/>
      <c r="F204" s="166"/>
      <c r="G204" s="166"/>
      <c r="H204" s="166"/>
      <c r="I204" s="166"/>
      <c r="J204" s="166"/>
      <c r="K204" s="166"/>
      <c r="L204" s="166"/>
      <c r="M204" s="166"/>
      <c r="N204" s="166"/>
      <c r="O204" s="166"/>
    </row>
    <row r="205" spans="2:15" ht="12.75">
      <c r="B205" s="166"/>
      <c r="C205" s="166"/>
      <c r="D205" s="181"/>
      <c r="E205" s="181"/>
      <c r="F205" s="166"/>
      <c r="G205" s="166"/>
      <c r="H205" s="166"/>
      <c r="I205" s="166"/>
      <c r="J205" s="166"/>
      <c r="K205" s="166"/>
      <c r="L205" s="166"/>
      <c r="M205" s="166"/>
      <c r="N205" s="166"/>
      <c r="O205" s="166"/>
    </row>
    <row r="206" spans="2:15" ht="12.75">
      <c r="B206" s="166"/>
      <c r="C206" s="166"/>
      <c r="D206" s="181"/>
      <c r="E206" s="181"/>
      <c r="F206" s="166"/>
      <c r="G206" s="166"/>
      <c r="H206" s="166"/>
      <c r="I206" s="166"/>
      <c r="J206" s="166"/>
      <c r="K206" s="166"/>
      <c r="L206" s="166"/>
      <c r="M206" s="166"/>
      <c r="N206" s="166"/>
      <c r="O206" s="166"/>
    </row>
    <row r="207" spans="2:15" ht="12.75">
      <c r="B207" s="166"/>
      <c r="C207" s="166"/>
      <c r="D207" s="181"/>
      <c r="E207" s="181"/>
      <c r="F207" s="166"/>
      <c r="G207" s="166"/>
      <c r="H207" s="166"/>
      <c r="I207" s="166"/>
      <c r="J207" s="166"/>
      <c r="K207" s="166"/>
      <c r="L207" s="166"/>
      <c r="M207" s="166"/>
      <c r="N207" s="166"/>
      <c r="O207" s="166"/>
    </row>
    <row r="208" spans="2:15" ht="12.75">
      <c r="B208" s="166"/>
      <c r="C208" s="166"/>
      <c r="D208" s="181"/>
      <c r="E208" s="181"/>
      <c r="F208" s="166"/>
      <c r="G208" s="166"/>
      <c r="H208" s="166"/>
      <c r="I208" s="166"/>
      <c r="J208" s="166"/>
      <c r="K208" s="166"/>
      <c r="L208" s="166"/>
      <c r="M208" s="166"/>
      <c r="N208" s="166"/>
      <c r="O208" s="166"/>
    </row>
    <row r="209" spans="2:15" ht="12.75">
      <c r="B209" s="166"/>
      <c r="C209" s="166"/>
      <c r="D209" s="181"/>
      <c r="E209" s="181"/>
      <c r="F209" s="166"/>
      <c r="G209" s="166"/>
      <c r="H209" s="166"/>
      <c r="I209" s="166"/>
      <c r="J209" s="166"/>
      <c r="K209" s="166"/>
      <c r="L209" s="166"/>
      <c r="M209" s="166"/>
      <c r="N209" s="166"/>
      <c r="O209" s="166"/>
    </row>
    <row r="210" spans="2:15" ht="12.75">
      <c r="B210" s="166"/>
      <c r="C210" s="166"/>
      <c r="D210" s="181"/>
      <c r="E210" s="181"/>
      <c r="F210" s="166"/>
      <c r="G210" s="166"/>
      <c r="H210" s="166"/>
      <c r="I210" s="166"/>
      <c r="J210" s="166"/>
      <c r="K210" s="166"/>
      <c r="L210" s="166"/>
      <c r="M210" s="166"/>
      <c r="N210" s="166"/>
      <c r="O210" s="166"/>
    </row>
    <row r="211" spans="2:15" ht="12.75">
      <c r="B211" s="166"/>
      <c r="C211" s="166"/>
      <c r="D211" s="181"/>
      <c r="E211" s="181"/>
      <c r="F211" s="166"/>
      <c r="G211" s="166"/>
      <c r="H211" s="166"/>
      <c r="I211" s="166"/>
      <c r="J211" s="166"/>
      <c r="K211" s="166"/>
      <c r="L211" s="166"/>
      <c r="M211" s="166"/>
      <c r="N211" s="166"/>
      <c r="O211" s="166"/>
    </row>
    <row r="212" spans="2:15" ht="12.75">
      <c r="B212" s="166"/>
      <c r="C212" s="166"/>
      <c r="D212" s="181"/>
      <c r="E212" s="181"/>
      <c r="F212" s="166"/>
      <c r="G212" s="166"/>
      <c r="H212" s="166"/>
      <c r="I212" s="166"/>
      <c r="J212" s="166"/>
      <c r="K212" s="166"/>
      <c r="L212" s="166"/>
      <c r="M212" s="166"/>
      <c r="N212" s="166"/>
      <c r="O212" s="166"/>
    </row>
    <row r="213" spans="2:15" ht="12.75">
      <c r="B213" s="166"/>
      <c r="C213" s="166"/>
      <c r="D213" s="181"/>
      <c r="E213" s="181"/>
      <c r="F213" s="166"/>
      <c r="G213" s="166"/>
      <c r="H213" s="166"/>
      <c r="I213" s="166"/>
      <c r="J213" s="166"/>
      <c r="K213" s="166"/>
      <c r="L213" s="166"/>
      <c r="M213" s="166"/>
      <c r="N213" s="166"/>
      <c r="O213" s="166"/>
    </row>
    <row r="214" spans="2:15" ht="12.75">
      <c r="B214" s="166"/>
      <c r="C214" s="166"/>
      <c r="D214" s="181"/>
      <c r="E214" s="181"/>
      <c r="F214" s="166"/>
      <c r="G214" s="166"/>
      <c r="H214" s="166"/>
      <c r="I214" s="166"/>
      <c r="J214" s="166"/>
      <c r="K214" s="166"/>
      <c r="L214" s="166"/>
      <c r="M214" s="166"/>
      <c r="N214" s="166"/>
      <c r="O214" s="166"/>
    </row>
    <row r="215" spans="2:15" ht="12.75">
      <c r="B215" s="166"/>
      <c r="C215" s="166"/>
      <c r="D215" s="181"/>
      <c r="E215" s="181"/>
      <c r="F215" s="166"/>
      <c r="G215" s="166"/>
      <c r="H215" s="166"/>
      <c r="I215" s="166"/>
      <c r="J215" s="166"/>
      <c r="K215" s="166"/>
      <c r="L215" s="166"/>
      <c r="M215" s="166"/>
      <c r="N215" s="166"/>
      <c r="O215" s="166"/>
    </row>
    <row r="216" spans="2:15" ht="12.75">
      <c r="B216" s="166"/>
      <c r="C216" s="166"/>
      <c r="D216" s="181"/>
      <c r="E216" s="181"/>
      <c r="F216" s="166"/>
      <c r="G216" s="166"/>
      <c r="H216" s="166"/>
      <c r="I216" s="166"/>
      <c r="J216" s="166"/>
      <c r="K216" s="166"/>
      <c r="L216" s="166"/>
      <c r="M216" s="166"/>
      <c r="N216" s="166"/>
      <c r="O216" s="166"/>
    </row>
    <row r="217" spans="2:15" ht="12.75">
      <c r="B217" s="166"/>
      <c r="C217" s="166"/>
      <c r="D217" s="181"/>
      <c r="E217" s="181"/>
      <c r="F217" s="166"/>
      <c r="G217" s="166"/>
      <c r="H217" s="166"/>
      <c r="I217" s="166"/>
      <c r="J217" s="166"/>
      <c r="K217" s="166"/>
      <c r="L217" s="166"/>
      <c r="M217" s="166"/>
      <c r="N217" s="166"/>
      <c r="O217" s="166"/>
    </row>
    <row r="218" spans="2:15" ht="12.75">
      <c r="B218" s="166"/>
      <c r="C218" s="166"/>
      <c r="D218" s="181"/>
      <c r="E218" s="181"/>
      <c r="F218" s="166"/>
      <c r="G218" s="166"/>
      <c r="H218" s="166"/>
      <c r="I218" s="166"/>
      <c r="J218" s="166"/>
      <c r="K218" s="166"/>
      <c r="L218" s="166"/>
      <c r="M218" s="166"/>
      <c r="N218" s="166"/>
      <c r="O218" s="166"/>
    </row>
    <row r="219" spans="2:15" ht="12.75">
      <c r="B219" s="166"/>
      <c r="C219" s="166"/>
      <c r="D219" s="181"/>
      <c r="E219" s="181"/>
      <c r="F219" s="166"/>
      <c r="G219" s="166"/>
      <c r="H219" s="166"/>
      <c r="I219" s="166"/>
      <c r="J219" s="166"/>
      <c r="K219" s="166"/>
      <c r="L219" s="166"/>
      <c r="M219" s="166"/>
      <c r="N219" s="166"/>
      <c r="O219" s="166"/>
    </row>
    <row r="220" spans="2:15" ht="12.75">
      <c r="B220" s="166"/>
      <c r="C220" s="166"/>
      <c r="D220" s="181"/>
      <c r="E220" s="181"/>
      <c r="F220" s="166"/>
      <c r="G220" s="166"/>
      <c r="H220" s="166"/>
      <c r="I220" s="166"/>
      <c r="J220" s="166"/>
      <c r="K220" s="166"/>
      <c r="L220" s="166"/>
      <c r="M220" s="166"/>
      <c r="N220" s="166"/>
      <c r="O220" s="166"/>
    </row>
    <row r="221" spans="2:15" ht="12.75">
      <c r="B221" s="166"/>
      <c r="C221" s="166"/>
      <c r="D221" s="181"/>
      <c r="E221" s="181"/>
      <c r="F221" s="166"/>
      <c r="G221" s="166"/>
      <c r="H221" s="166"/>
      <c r="I221" s="166"/>
      <c r="J221" s="166"/>
      <c r="K221" s="166"/>
      <c r="L221" s="166"/>
      <c r="M221" s="166"/>
      <c r="N221" s="166"/>
      <c r="O221" s="166"/>
    </row>
    <row r="222" spans="2:15" ht="12.75">
      <c r="B222" s="166"/>
      <c r="C222" s="166"/>
      <c r="D222" s="181"/>
      <c r="E222" s="181"/>
      <c r="F222" s="166"/>
      <c r="G222" s="166"/>
      <c r="H222" s="166"/>
      <c r="I222" s="166"/>
      <c r="J222" s="166"/>
      <c r="K222" s="166"/>
      <c r="L222" s="166"/>
      <c r="M222" s="166"/>
      <c r="N222" s="166"/>
      <c r="O222" s="166"/>
    </row>
    <row r="223" spans="2:15" ht="12.75">
      <c r="B223" s="166"/>
      <c r="C223" s="166"/>
      <c r="D223" s="181"/>
      <c r="E223" s="181"/>
      <c r="F223" s="166"/>
      <c r="G223" s="166"/>
      <c r="H223" s="166"/>
      <c r="I223" s="166"/>
      <c r="J223" s="166"/>
      <c r="K223" s="166"/>
      <c r="L223" s="166"/>
      <c r="M223" s="166"/>
      <c r="N223" s="166"/>
      <c r="O223" s="166"/>
    </row>
    <row r="224" spans="2:15" ht="12.75">
      <c r="B224" s="166"/>
      <c r="C224" s="166"/>
      <c r="D224" s="181"/>
      <c r="E224" s="181"/>
      <c r="F224" s="166"/>
      <c r="G224" s="166"/>
      <c r="H224" s="166"/>
      <c r="I224" s="166"/>
      <c r="J224" s="166"/>
      <c r="K224" s="166"/>
      <c r="L224" s="166"/>
      <c r="M224" s="166"/>
      <c r="N224" s="166"/>
      <c r="O224" s="166"/>
    </row>
    <row r="225" spans="2:15" ht="12.75">
      <c r="B225" s="166"/>
      <c r="C225" s="166"/>
      <c r="D225" s="181"/>
      <c r="E225" s="181"/>
      <c r="F225" s="166"/>
      <c r="G225" s="166"/>
      <c r="H225" s="166"/>
      <c r="I225" s="166"/>
      <c r="J225" s="166"/>
      <c r="K225" s="166"/>
      <c r="L225" s="166"/>
      <c r="M225" s="166"/>
      <c r="N225" s="166"/>
      <c r="O225" s="166"/>
    </row>
    <row r="226" spans="2:15" ht="12.75">
      <c r="B226" s="166"/>
      <c r="C226" s="166"/>
      <c r="D226" s="181"/>
      <c r="E226" s="181"/>
      <c r="F226" s="166"/>
      <c r="G226" s="166"/>
      <c r="H226" s="166"/>
      <c r="I226" s="166"/>
      <c r="J226" s="166"/>
      <c r="K226" s="166"/>
      <c r="L226" s="166"/>
      <c r="M226" s="166"/>
      <c r="N226" s="166"/>
      <c r="O226" s="166"/>
    </row>
    <row r="227" spans="2:15" ht="12.75">
      <c r="B227" s="166"/>
      <c r="C227" s="166"/>
      <c r="D227" s="181"/>
      <c r="E227" s="181"/>
      <c r="F227" s="166"/>
      <c r="G227" s="166"/>
      <c r="H227" s="166"/>
      <c r="I227" s="166"/>
      <c r="J227" s="166"/>
      <c r="K227" s="166"/>
      <c r="L227" s="166"/>
      <c r="M227" s="166"/>
      <c r="N227" s="166"/>
      <c r="O227" s="166"/>
    </row>
    <row r="228" spans="2:15" ht="12.75">
      <c r="B228" s="166"/>
      <c r="C228" s="166"/>
      <c r="D228" s="181"/>
      <c r="E228" s="181"/>
      <c r="F228" s="166"/>
      <c r="G228" s="166"/>
      <c r="H228" s="166"/>
      <c r="I228" s="166"/>
      <c r="J228" s="166"/>
      <c r="K228" s="166"/>
      <c r="L228" s="166"/>
      <c r="M228" s="166"/>
      <c r="N228" s="166"/>
      <c r="O228" s="166"/>
    </row>
    <row r="229" spans="2:15" ht="12.75">
      <c r="B229" s="166"/>
      <c r="C229" s="166"/>
      <c r="D229" s="181"/>
      <c r="E229" s="181"/>
      <c r="F229" s="166"/>
      <c r="G229" s="166"/>
      <c r="H229" s="166"/>
      <c r="I229" s="166"/>
      <c r="J229" s="166"/>
      <c r="K229" s="166"/>
      <c r="L229" s="166"/>
      <c r="M229" s="166"/>
      <c r="N229" s="166"/>
      <c r="O229" s="166"/>
    </row>
    <row r="230" spans="2:15" ht="12.75">
      <c r="B230" s="166"/>
      <c r="C230" s="166"/>
      <c r="D230" s="181"/>
      <c r="E230" s="181"/>
      <c r="F230" s="166"/>
      <c r="G230" s="166"/>
      <c r="H230" s="166"/>
      <c r="I230" s="166"/>
      <c r="J230" s="166"/>
      <c r="K230" s="166"/>
      <c r="L230" s="166"/>
      <c r="M230" s="166"/>
      <c r="N230" s="166"/>
      <c r="O230" s="166"/>
    </row>
    <row r="231" spans="2:15" ht="12.75">
      <c r="B231" s="166"/>
      <c r="C231" s="166"/>
      <c r="D231" s="181"/>
      <c r="E231" s="181"/>
      <c r="F231" s="166"/>
      <c r="G231" s="166"/>
      <c r="H231" s="166"/>
      <c r="I231" s="166"/>
      <c r="J231" s="166"/>
      <c r="K231" s="166"/>
      <c r="L231" s="166"/>
      <c r="M231" s="166"/>
      <c r="N231" s="166"/>
      <c r="O231" s="166"/>
    </row>
    <row r="232" spans="2:15" ht="12.75">
      <c r="B232" s="166"/>
      <c r="C232" s="166"/>
      <c r="D232" s="181"/>
      <c r="E232" s="181"/>
      <c r="F232" s="166"/>
      <c r="G232" s="166"/>
      <c r="H232" s="166"/>
      <c r="I232" s="166"/>
      <c r="J232" s="166"/>
      <c r="K232" s="166"/>
      <c r="L232" s="166"/>
      <c r="M232" s="166"/>
      <c r="N232" s="166"/>
      <c r="O232" s="166"/>
    </row>
    <row r="233" spans="2:15" ht="12.75">
      <c r="B233" s="166"/>
      <c r="C233" s="166"/>
      <c r="D233" s="181"/>
      <c r="E233" s="181"/>
      <c r="F233" s="166"/>
      <c r="G233" s="166"/>
      <c r="H233" s="166"/>
      <c r="I233" s="166"/>
      <c r="J233" s="166"/>
      <c r="K233" s="166"/>
      <c r="L233" s="166"/>
      <c r="M233" s="166"/>
      <c r="N233" s="166"/>
      <c r="O233" s="166"/>
    </row>
    <row r="234" spans="2:15" ht="12.75">
      <c r="B234" s="166"/>
      <c r="C234" s="166"/>
      <c r="D234" s="181"/>
      <c r="E234" s="181"/>
      <c r="F234" s="166"/>
      <c r="G234" s="166"/>
      <c r="H234" s="166"/>
      <c r="I234" s="166"/>
      <c r="J234" s="166"/>
      <c r="K234" s="166"/>
      <c r="L234" s="166"/>
      <c r="M234" s="166"/>
      <c r="N234" s="166"/>
      <c r="O234" s="166"/>
    </row>
    <row r="235" spans="2:15" ht="12.75">
      <c r="B235" s="166"/>
      <c r="C235" s="166"/>
      <c r="D235" s="181"/>
      <c r="E235" s="181"/>
      <c r="F235" s="166"/>
      <c r="G235" s="166"/>
      <c r="H235" s="166"/>
      <c r="I235" s="166"/>
      <c r="J235" s="166"/>
      <c r="K235" s="166"/>
      <c r="L235" s="166"/>
      <c r="M235" s="166"/>
      <c r="N235" s="166"/>
      <c r="O235" s="166"/>
    </row>
    <row r="236" spans="2:15" ht="12.75">
      <c r="B236" s="166"/>
      <c r="C236" s="166"/>
      <c r="D236" s="181"/>
      <c r="E236" s="181"/>
      <c r="F236" s="166"/>
      <c r="G236" s="166"/>
      <c r="H236" s="166"/>
      <c r="I236" s="166"/>
      <c r="J236" s="166"/>
      <c r="K236" s="166"/>
      <c r="L236" s="166"/>
      <c r="M236" s="166"/>
      <c r="N236" s="166"/>
      <c r="O236" s="166"/>
    </row>
    <row r="237" spans="2:15" ht="12.75">
      <c r="B237" s="166"/>
      <c r="C237" s="166"/>
      <c r="D237" s="181"/>
      <c r="E237" s="181"/>
      <c r="F237" s="166"/>
      <c r="G237" s="166"/>
      <c r="H237" s="166"/>
      <c r="I237" s="166"/>
      <c r="J237" s="166"/>
      <c r="K237" s="166"/>
      <c r="L237" s="166"/>
      <c r="M237" s="166"/>
      <c r="N237" s="166"/>
      <c r="O237" s="166"/>
    </row>
    <row r="238" spans="2:15" ht="12.75">
      <c r="B238" s="166"/>
      <c r="C238" s="166"/>
      <c r="D238" s="181"/>
      <c r="E238" s="181"/>
      <c r="F238" s="166"/>
      <c r="G238" s="166"/>
      <c r="H238" s="166"/>
      <c r="I238" s="166"/>
      <c r="J238" s="166"/>
      <c r="K238" s="166"/>
      <c r="L238" s="166"/>
      <c r="M238" s="166"/>
      <c r="N238" s="166"/>
      <c r="O238" s="166"/>
    </row>
    <row r="239" spans="2:15" ht="12.75">
      <c r="B239" s="166"/>
      <c r="C239" s="166"/>
      <c r="D239" s="181"/>
      <c r="E239" s="181"/>
      <c r="F239" s="166"/>
      <c r="G239" s="166"/>
      <c r="H239" s="166"/>
      <c r="I239" s="166"/>
      <c r="J239" s="166"/>
      <c r="K239" s="166"/>
      <c r="L239" s="166"/>
      <c r="M239" s="166"/>
      <c r="N239" s="166"/>
      <c r="O239" s="166"/>
    </row>
    <row r="240" spans="2:15" ht="12.75">
      <c r="B240" s="166"/>
      <c r="C240" s="166"/>
      <c r="D240" s="181"/>
      <c r="E240" s="181"/>
      <c r="F240" s="166"/>
      <c r="G240" s="166"/>
      <c r="H240" s="166"/>
      <c r="I240" s="166"/>
      <c r="J240" s="166"/>
      <c r="K240" s="166"/>
      <c r="L240" s="166"/>
      <c r="M240" s="166"/>
      <c r="N240" s="166"/>
      <c r="O240" s="166"/>
    </row>
    <row r="241" spans="2:15" ht="12.75">
      <c r="B241" s="166"/>
      <c r="C241" s="166"/>
      <c r="D241" s="181"/>
      <c r="E241" s="181"/>
      <c r="F241" s="166"/>
      <c r="G241" s="166"/>
      <c r="H241" s="166"/>
      <c r="I241" s="166"/>
      <c r="J241" s="166"/>
      <c r="K241" s="166"/>
      <c r="L241" s="166"/>
      <c r="M241" s="166"/>
      <c r="N241" s="166"/>
      <c r="O241" s="166"/>
    </row>
    <row r="242" spans="2:15" ht="12.75">
      <c r="B242" s="166"/>
      <c r="C242" s="166"/>
      <c r="D242" s="181"/>
      <c r="E242" s="181"/>
      <c r="F242" s="166"/>
      <c r="G242" s="166"/>
      <c r="H242" s="166"/>
      <c r="I242" s="166"/>
      <c r="J242" s="166"/>
      <c r="K242" s="166"/>
      <c r="L242" s="166"/>
      <c r="M242" s="166"/>
      <c r="N242" s="166"/>
      <c r="O242" s="166"/>
    </row>
    <row r="243" spans="2:15" ht="12.75">
      <c r="B243" s="166"/>
      <c r="C243" s="166"/>
      <c r="D243" s="181"/>
      <c r="E243" s="181"/>
      <c r="F243" s="166"/>
      <c r="G243" s="166"/>
      <c r="H243" s="166"/>
      <c r="I243" s="166"/>
      <c r="J243" s="166"/>
      <c r="K243" s="166"/>
      <c r="L243" s="166"/>
      <c r="M243" s="166"/>
      <c r="N243" s="166"/>
      <c r="O243" s="166"/>
    </row>
    <row r="244" spans="2:15" ht="12.75">
      <c r="B244" s="166"/>
      <c r="C244" s="166"/>
      <c r="D244" s="181"/>
      <c r="E244" s="181"/>
      <c r="F244" s="166"/>
      <c r="G244" s="166"/>
      <c r="H244" s="166"/>
      <c r="I244" s="166"/>
      <c r="J244" s="166"/>
      <c r="K244" s="166"/>
      <c r="L244" s="166"/>
      <c r="M244" s="166"/>
      <c r="N244" s="166"/>
      <c r="O244" s="166"/>
    </row>
    <row r="245" spans="2:15" ht="12.75">
      <c r="B245" s="166"/>
      <c r="C245" s="166"/>
      <c r="D245" s="181"/>
      <c r="E245" s="181"/>
      <c r="F245" s="166"/>
      <c r="G245" s="166"/>
      <c r="H245" s="166"/>
      <c r="I245" s="166"/>
      <c r="J245" s="166"/>
      <c r="K245" s="166"/>
      <c r="L245" s="166"/>
      <c r="M245" s="166"/>
      <c r="N245" s="166"/>
      <c r="O245" s="166"/>
    </row>
    <row r="246" spans="2:15" ht="12.75">
      <c r="B246" s="166"/>
      <c r="C246" s="166"/>
      <c r="D246" s="181"/>
      <c r="E246" s="181"/>
      <c r="F246" s="166"/>
      <c r="G246" s="166"/>
      <c r="H246" s="166"/>
      <c r="I246" s="166"/>
      <c r="J246" s="166"/>
      <c r="K246" s="166"/>
      <c r="L246" s="166"/>
      <c r="M246" s="166"/>
      <c r="N246" s="166"/>
      <c r="O246" s="166"/>
    </row>
    <row r="247" spans="2:15" ht="12.75">
      <c r="B247" s="166"/>
      <c r="C247" s="166"/>
      <c r="D247" s="181"/>
      <c r="E247" s="181"/>
      <c r="F247" s="166"/>
      <c r="G247" s="166"/>
      <c r="H247" s="166"/>
      <c r="I247" s="166"/>
      <c r="J247" s="166"/>
      <c r="K247" s="166"/>
      <c r="L247" s="166"/>
      <c r="M247" s="166"/>
      <c r="N247" s="166"/>
      <c r="O247" s="166"/>
    </row>
    <row r="248" spans="2:15" ht="12.75">
      <c r="B248" s="166"/>
      <c r="C248" s="166"/>
      <c r="D248" s="181"/>
      <c r="E248" s="181"/>
      <c r="F248" s="166"/>
      <c r="G248" s="166"/>
      <c r="H248" s="166"/>
      <c r="I248" s="166"/>
      <c r="J248" s="166"/>
      <c r="K248" s="166"/>
      <c r="L248" s="166"/>
      <c r="M248" s="166"/>
      <c r="N248" s="166"/>
      <c r="O248" s="166"/>
    </row>
    <row r="249" spans="2:15" ht="12.75">
      <c r="B249" s="166"/>
      <c r="C249" s="166"/>
      <c r="D249" s="181"/>
      <c r="E249" s="181"/>
      <c r="F249" s="166"/>
      <c r="G249" s="166"/>
      <c r="H249" s="166"/>
      <c r="I249" s="166"/>
      <c r="J249" s="166"/>
      <c r="K249" s="166"/>
      <c r="L249" s="166"/>
      <c r="M249" s="166"/>
      <c r="N249" s="166"/>
      <c r="O249" s="166"/>
    </row>
    <row r="250" spans="2:15" ht="12.75">
      <c r="B250" s="166"/>
      <c r="C250" s="166"/>
      <c r="D250" s="181"/>
      <c r="E250" s="181"/>
      <c r="F250" s="166"/>
      <c r="G250" s="166"/>
      <c r="H250" s="166"/>
      <c r="I250" s="166"/>
      <c r="J250" s="166"/>
      <c r="K250" s="166"/>
      <c r="L250" s="166"/>
      <c r="M250" s="166"/>
      <c r="N250" s="166"/>
      <c r="O250" s="166"/>
    </row>
    <row r="251" spans="2:15" ht="12.75">
      <c r="B251" s="166"/>
      <c r="C251" s="166"/>
      <c r="D251" s="181"/>
      <c r="E251" s="181"/>
      <c r="F251" s="166"/>
      <c r="G251" s="166"/>
      <c r="H251" s="166"/>
      <c r="I251" s="166"/>
      <c r="J251" s="166"/>
      <c r="K251" s="166"/>
      <c r="L251" s="166"/>
      <c r="M251" s="166"/>
      <c r="N251" s="166"/>
      <c r="O251" s="166"/>
    </row>
    <row r="252" spans="2:15" ht="12.75">
      <c r="B252" s="166"/>
      <c r="C252" s="166"/>
      <c r="D252" s="181"/>
      <c r="E252" s="181"/>
      <c r="F252" s="166"/>
      <c r="G252" s="166"/>
      <c r="H252" s="166"/>
      <c r="I252" s="166"/>
      <c r="J252" s="166"/>
      <c r="K252" s="166"/>
      <c r="L252" s="166"/>
      <c r="M252" s="166"/>
      <c r="N252" s="166"/>
      <c r="O252" s="166"/>
    </row>
    <row r="253" spans="2:15" ht="12.75">
      <c r="B253" s="166"/>
      <c r="C253" s="166"/>
      <c r="D253" s="181"/>
      <c r="E253" s="181"/>
      <c r="F253" s="166"/>
      <c r="G253" s="166"/>
      <c r="H253" s="166"/>
      <c r="I253" s="166"/>
      <c r="J253" s="166"/>
      <c r="K253" s="166"/>
      <c r="L253" s="166"/>
      <c r="M253" s="166"/>
      <c r="N253" s="166"/>
      <c r="O253" s="166"/>
    </row>
    <row r="254" spans="2:15" ht="12.75">
      <c r="B254" s="166"/>
      <c r="C254" s="166"/>
      <c r="D254" s="181"/>
      <c r="E254" s="181"/>
      <c r="F254" s="166"/>
      <c r="G254" s="166"/>
      <c r="H254" s="166"/>
      <c r="I254" s="166"/>
      <c r="J254" s="166"/>
      <c r="K254" s="166"/>
      <c r="L254" s="166"/>
      <c r="M254" s="166"/>
      <c r="N254" s="166"/>
      <c r="O254" s="166"/>
    </row>
    <row r="255" spans="2:15" ht="12.75">
      <c r="B255" s="166"/>
      <c r="C255" s="166"/>
      <c r="D255" s="181"/>
      <c r="E255" s="181"/>
      <c r="F255" s="166"/>
      <c r="G255" s="166"/>
      <c r="H255" s="166"/>
      <c r="I255" s="166"/>
      <c r="J255" s="166"/>
      <c r="K255" s="166"/>
      <c r="L255" s="166"/>
      <c r="M255" s="166"/>
      <c r="N255" s="166"/>
      <c r="O255" s="166"/>
    </row>
    <row r="256" spans="2:15" ht="12.75">
      <c r="B256" s="166"/>
      <c r="C256" s="166"/>
      <c r="D256" s="181"/>
      <c r="E256" s="181"/>
      <c r="F256" s="166"/>
      <c r="G256" s="166"/>
      <c r="H256" s="166"/>
      <c r="I256" s="166"/>
      <c r="J256" s="166"/>
      <c r="K256" s="166"/>
      <c r="L256" s="166"/>
      <c r="M256" s="166"/>
      <c r="N256" s="166"/>
      <c r="O256" s="166"/>
    </row>
    <row r="257" spans="2:15" ht="12.75">
      <c r="B257" s="166"/>
      <c r="C257" s="166"/>
      <c r="D257" s="181"/>
      <c r="E257" s="181"/>
      <c r="F257" s="166"/>
      <c r="G257" s="166"/>
      <c r="H257" s="166"/>
      <c r="I257" s="166"/>
      <c r="J257" s="166"/>
      <c r="K257" s="166"/>
      <c r="L257" s="166"/>
      <c r="M257" s="166"/>
      <c r="N257" s="166"/>
      <c r="O257" s="166"/>
    </row>
    <row r="258" spans="2:15" ht="12.75">
      <c r="B258" s="166"/>
      <c r="C258" s="166"/>
      <c r="D258" s="181"/>
      <c r="E258" s="181"/>
      <c r="F258" s="166"/>
      <c r="G258" s="166"/>
      <c r="H258" s="166"/>
      <c r="I258" s="166"/>
      <c r="J258" s="166"/>
      <c r="K258" s="166"/>
      <c r="L258" s="166"/>
      <c r="M258" s="166"/>
      <c r="N258" s="166"/>
      <c r="O258" s="166"/>
    </row>
    <row r="259" spans="2:15" ht="12.75">
      <c r="B259" s="166"/>
      <c r="C259" s="166"/>
      <c r="D259" s="181"/>
      <c r="E259" s="181"/>
      <c r="F259" s="166"/>
      <c r="G259" s="166"/>
      <c r="H259" s="166"/>
      <c r="I259" s="166"/>
      <c r="J259" s="166"/>
      <c r="K259" s="166"/>
      <c r="L259" s="166"/>
      <c r="M259" s="166"/>
      <c r="N259" s="166"/>
      <c r="O259" s="166"/>
    </row>
    <row r="260" spans="2:15" ht="12.75">
      <c r="B260" s="166"/>
      <c r="C260" s="166"/>
      <c r="D260" s="181"/>
      <c r="E260" s="181"/>
      <c r="F260" s="166"/>
      <c r="G260" s="166"/>
      <c r="H260" s="166"/>
      <c r="I260" s="166"/>
      <c r="J260" s="166"/>
      <c r="K260" s="166"/>
      <c r="L260" s="166"/>
      <c r="M260" s="166"/>
      <c r="N260" s="166"/>
      <c r="O260" s="166"/>
    </row>
    <row r="261" spans="2:15" ht="12.75">
      <c r="B261" s="166"/>
      <c r="C261" s="166"/>
      <c r="D261" s="181"/>
      <c r="E261" s="181"/>
      <c r="F261" s="166"/>
      <c r="G261" s="166"/>
      <c r="H261" s="166"/>
      <c r="I261" s="166"/>
      <c r="J261" s="166"/>
      <c r="K261" s="166"/>
      <c r="L261" s="166"/>
      <c r="M261" s="166"/>
      <c r="N261" s="166"/>
      <c r="O261" s="166"/>
    </row>
    <row r="262" spans="2:15" ht="12.75">
      <c r="B262" s="166"/>
      <c r="C262" s="166"/>
      <c r="D262" s="181"/>
      <c r="E262" s="181"/>
      <c r="F262" s="166"/>
      <c r="G262" s="166"/>
      <c r="H262" s="166"/>
      <c r="I262" s="166"/>
      <c r="J262" s="166"/>
      <c r="K262" s="166"/>
      <c r="L262" s="166"/>
      <c r="M262" s="166"/>
      <c r="N262" s="166"/>
      <c r="O262" s="166"/>
    </row>
    <row r="263" spans="2:15" ht="12.75">
      <c r="B263" s="166"/>
      <c r="C263" s="166"/>
      <c r="D263" s="181"/>
      <c r="E263" s="181"/>
      <c r="F263" s="166"/>
      <c r="G263" s="166"/>
      <c r="H263" s="166"/>
      <c r="I263" s="166"/>
      <c r="J263" s="166"/>
      <c r="K263" s="166"/>
      <c r="L263" s="166"/>
      <c r="M263" s="166"/>
      <c r="N263" s="166"/>
      <c r="O263" s="166"/>
    </row>
    <row r="264" spans="2:15" ht="12.75">
      <c r="B264" s="166"/>
      <c r="C264" s="166"/>
      <c r="D264" s="181"/>
      <c r="E264" s="181"/>
      <c r="F264" s="166"/>
      <c r="G264" s="166"/>
      <c r="H264" s="166"/>
      <c r="I264" s="166"/>
      <c r="J264" s="166"/>
      <c r="K264" s="166"/>
      <c r="L264" s="166"/>
      <c r="M264" s="166"/>
      <c r="N264" s="166"/>
      <c r="O264" s="166"/>
    </row>
    <row r="265" spans="2:15" ht="12.75">
      <c r="B265" s="166"/>
      <c r="C265" s="166"/>
      <c r="D265" s="181"/>
      <c r="E265" s="181"/>
      <c r="F265" s="166"/>
      <c r="G265" s="166"/>
      <c r="H265" s="166"/>
      <c r="I265" s="166"/>
      <c r="J265" s="166"/>
      <c r="K265" s="166"/>
      <c r="L265" s="166"/>
      <c r="M265" s="166"/>
      <c r="N265" s="166"/>
      <c r="O265" s="166"/>
    </row>
    <row r="266" spans="2:15" ht="12.75">
      <c r="B266" s="166"/>
      <c r="C266" s="166"/>
      <c r="D266" s="181"/>
      <c r="E266" s="181"/>
      <c r="F266" s="166"/>
      <c r="G266" s="166"/>
      <c r="H266" s="166"/>
      <c r="I266" s="166"/>
      <c r="J266" s="166"/>
      <c r="K266" s="166"/>
      <c r="L266" s="166"/>
      <c r="M266" s="166"/>
      <c r="N266" s="166"/>
      <c r="O266" s="166"/>
    </row>
    <row r="267" spans="2:15" ht="12.75">
      <c r="B267" s="166"/>
      <c r="C267" s="166"/>
      <c r="D267" s="181"/>
      <c r="E267" s="181"/>
      <c r="F267" s="166"/>
      <c r="G267" s="166"/>
      <c r="H267" s="166"/>
      <c r="I267" s="166"/>
      <c r="J267" s="166"/>
      <c r="K267" s="166"/>
      <c r="L267" s="166"/>
      <c r="M267" s="166"/>
      <c r="N267" s="166"/>
      <c r="O267" s="166"/>
    </row>
    <row r="268" spans="2:15" ht="12.75">
      <c r="B268" s="166"/>
      <c r="C268" s="166"/>
      <c r="D268" s="181"/>
      <c r="E268" s="181"/>
      <c r="F268" s="166"/>
      <c r="G268" s="166"/>
      <c r="H268" s="166"/>
      <c r="I268" s="166"/>
      <c r="J268" s="166"/>
      <c r="K268" s="166"/>
      <c r="L268" s="166"/>
      <c r="M268" s="166"/>
      <c r="N268" s="166"/>
      <c r="O268" s="166"/>
    </row>
    <row r="269" spans="2:15" ht="12.75">
      <c r="B269" s="166"/>
      <c r="C269" s="166"/>
      <c r="D269" s="181"/>
      <c r="E269" s="181"/>
      <c r="F269" s="166"/>
      <c r="G269" s="166"/>
      <c r="H269" s="166"/>
      <c r="I269" s="166"/>
      <c r="J269" s="166"/>
      <c r="K269" s="166"/>
      <c r="L269" s="166"/>
      <c r="M269" s="166"/>
      <c r="N269" s="166"/>
      <c r="O269" s="166"/>
    </row>
    <row r="270" spans="2:15" ht="12.75">
      <c r="B270" s="166"/>
      <c r="C270" s="166"/>
      <c r="D270" s="181"/>
      <c r="E270" s="181"/>
      <c r="F270" s="166"/>
      <c r="G270" s="166"/>
      <c r="H270" s="166"/>
      <c r="I270" s="166"/>
      <c r="J270" s="166"/>
      <c r="K270" s="166"/>
      <c r="L270" s="166"/>
      <c r="M270" s="166"/>
      <c r="N270" s="166"/>
      <c r="O270" s="166"/>
    </row>
    <row r="271" spans="2:15" ht="12.75">
      <c r="B271" s="166"/>
      <c r="C271" s="166"/>
      <c r="D271" s="181"/>
      <c r="E271" s="181"/>
      <c r="F271" s="166"/>
      <c r="G271" s="166"/>
      <c r="H271" s="166"/>
      <c r="I271" s="166"/>
      <c r="J271" s="166"/>
      <c r="K271" s="166"/>
      <c r="L271" s="166"/>
      <c r="M271" s="166"/>
      <c r="N271" s="166"/>
      <c r="O271" s="166"/>
    </row>
    <row r="272" spans="2:15" ht="12.75">
      <c r="B272" s="166"/>
      <c r="C272" s="166"/>
      <c r="D272" s="181"/>
      <c r="E272" s="181"/>
      <c r="F272" s="166"/>
      <c r="G272" s="166"/>
      <c r="H272" s="166"/>
      <c r="I272" s="166"/>
      <c r="J272" s="166"/>
      <c r="K272" s="166"/>
      <c r="L272" s="166"/>
      <c r="M272" s="166"/>
      <c r="N272" s="166"/>
      <c r="O272" s="166"/>
    </row>
    <row r="273" spans="2:15" ht="12.75">
      <c r="B273" s="166"/>
      <c r="C273" s="166"/>
      <c r="D273" s="181"/>
      <c r="E273" s="181"/>
      <c r="F273" s="166"/>
      <c r="G273" s="166"/>
      <c r="H273" s="166"/>
      <c r="I273" s="166"/>
      <c r="J273" s="166"/>
      <c r="K273" s="166"/>
      <c r="L273" s="166"/>
      <c r="M273" s="166"/>
      <c r="N273" s="166"/>
      <c r="O273" s="166"/>
    </row>
    <row r="274" spans="2:15" ht="12.75">
      <c r="B274" s="166"/>
      <c r="C274" s="166"/>
      <c r="D274" s="181"/>
      <c r="E274" s="181"/>
      <c r="F274" s="166"/>
      <c r="G274" s="166"/>
      <c r="H274" s="166"/>
      <c r="I274" s="166"/>
      <c r="J274" s="166"/>
      <c r="K274" s="166"/>
      <c r="L274" s="166"/>
      <c r="M274" s="166"/>
      <c r="N274" s="166"/>
      <c r="O274" s="166"/>
    </row>
    <row r="275" spans="2:15" ht="12.75">
      <c r="B275" s="166"/>
      <c r="C275" s="166"/>
      <c r="D275" s="181"/>
      <c r="E275" s="181"/>
      <c r="F275" s="166"/>
      <c r="G275" s="166"/>
      <c r="H275" s="166"/>
      <c r="I275" s="166"/>
      <c r="J275" s="166"/>
      <c r="K275" s="166"/>
      <c r="L275" s="166"/>
      <c r="M275" s="166"/>
      <c r="N275" s="166"/>
      <c r="O275" s="166"/>
    </row>
    <row r="276" spans="2:15" ht="12.75">
      <c r="B276" s="166"/>
      <c r="C276" s="166"/>
      <c r="D276" s="181"/>
      <c r="E276" s="181"/>
      <c r="F276" s="166"/>
      <c r="G276" s="166"/>
      <c r="H276" s="166"/>
      <c r="I276" s="166"/>
      <c r="J276" s="166"/>
      <c r="K276" s="166"/>
      <c r="L276" s="166"/>
      <c r="M276" s="166"/>
      <c r="N276" s="166"/>
      <c r="O276" s="166"/>
    </row>
    <row r="277" spans="2:15" ht="12.75">
      <c r="B277" s="166"/>
      <c r="C277" s="166"/>
      <c r="D277" s="181"/>
      <c r="E277" s="181"/>
      <c r="F277" s="166"/>
      <c r="G277" s="166"/>
      <c r="H277" s="166"/>
      <c r="I277" s="166"/>
      <c r="J277" s="166"/>
      <c r="K277" s="166"/>
      <c r="L277" s="166"/>
      <c r="M277" s="166"/>
      <c r="N277" s="166"/>
      <c r="O277" s="166"/>
    </row>
    <row r="278" spans="2:15" ht="12.75">
      <c r="B278" s="166"/>
      <c r="C278" s="166"/>
      <c r="D278" s="181"/>
      <c r="E278" s="181"/>
      <c r="F278" s="166"/>
      <c r="G278" s="166"/>
      <c r="H278" s="166"/>
      <c r="I278" s="166"/>
      <c r="J278" s="166"/>
      <c r="K278" s="166"/>
      <c r="L278" s="166"/>
      <c r="M278" s="166"/>
      <c r="N278" s="166"/>
      <c r="O278" s="166"/>
    </row>
    <row r="279" spans="2:15" ht="12.75">
      <c r="B279" s="166"/>
      <c r="C279" s="166"/>
      <c r="D279" s="181"/>
      <c r="E279" s="181"/>
      <c r="F279" s="166"/>
      <c r="G279" s="166"/>
      <c r="H279" s="166"/>
      <c r="I279" s="166"/>
      <c r="J279" s="166"/>
      <c r="K279" s="166"/>
      <c r="L279" s="166"/>
      <c r="M279" s="166"/>
      <c r="N279" s="166"/>
      <c r="O279" s="166"/>
    </row>
    <row r="280" spans="2:15" ht="12.75">
      <c r="B280" s="166"/>
      <c r="C280" s="166"/>
      <c r="D280" s="181"/>
      <c r="E280" s="181"/>
      <c r="F280" s="166"/>
      <c r="G280" s="166"/>
      <c r="H280" s="166"/>
      <c r="I280" s="166"/>
      <c r="J280" s="166"/>
      <c r="K280" s="166"/>
      <c r="L280" s="166"/>
      <c r="M280" s="166"/>
      <c r="N280" s="166"/>
      <c r="O280" s="166"/>
    </row>
    <row r="281" spans="2:15" ht="12.75">
      <c r="B281" s="166"/>
      <c r="C281" s="166"/>
      <c r="D281" s="181"/>
      <c r="E281" s="181"/>
      <c r="F281" s="166"/>
      <c r="G281" s="166"/>
      <c r="H281" s="166"/>
      <c r="I281" s="166"/>
      <c r="J281" s="166"/>
      <c r="K281" s="166"/>
      <c r="L281" s="166"/>
      <c r="M281" s="166"/>
      <c r="N281" s="166"/>
      <c r="O281" s="166"/>
    </row>
    <row r="282" spans="2:15" ht="12.75">
      <c r="B282" s="166"/>
      <c r="C282" s="166"/>
      <c r="D282" s="181"/>
      <c r="E282" s="181"/>
      <c r="F282" s="166"/>
      <c r="G282" s="166"/>
      <c r="H282" s="166"/>
      <c r="I282" s="166"/>
      <c r="J282" s="166"/>
      <c r="K282" s="166"/>
      <c r="L282" s="166"/>
      <c r="M282" s="166"/>
      <c r="N282" s="166"/>
      <c r="O282" s="166"/>
    </row>
    <row r="283" spans="2:15" ht="12.75">
      <c r="B283" s="166"/>
      <c r="C283" s="166"/>
      <c r="D283" s="181"/>
      <c r="E283" s="181"/>
      <c r="F283" s="166"/>
      <c r="G283" s="166"/>
      <c r="H283" s="166"/>
      <c r="I283" s="166"/>
      <c r="J283" s="166"/>
      <c r="K283" s="166"/>
      <c r="L283" s="166"/>
      <c r="M283" s="166"/>
      <c r="N283" s="166"/>
      <c r="O283" s="166"/>
    </row>
    <row r="284" spans="2:15" ht="12.75">
      <c r="B284" s="166"/>
      <c r="C284" s="166"/>
      <c r="D284" s="181"/>
      <c r="E284" s="181"/>
      <c r="F284" s="166"/>
      <c r="G284" s="166"/>
      <c r="H284" s="166"/>
      <c r="I284" s="166"/>
      <c r="J284" s="166"/>
      <c r="K284" s="166"/>
      <c r="L284" s="166"/>
      <c r="M284" s="166"/>
      <c r="N284" s="166"/>
      <c r="O284" s="166"/>
    </row>
    <row r="285" spans="2:15" ht="12.75">
      <c r="B285" s="166"/>
      <c r="C285" s="166"/>
      <c r="D285" s="181"/>
      <c r="E285" s="181"/>
      <c r="F285" s="166"/>
      <c r="G285" s="166"/>
      <c r="H285" s="166"/>
      <c r="I285" s="166"/>
      <c r="J285" s="166"/>
      <c r="K285" s="166"/>
      <c r="L285" s="166"/>
      <c r="M285" s="166"/>
      <c r="N285" s="166"/>
      <c r="O285" s="166"/>
    </row>
    <row r="286" spans="2:15" ht="12.75">
      <c r="B286" s="166"/>
      <c r="C286" s="166"/>
      <c r="D286" s="181"/>
      <c r="E286" s="181"/>
      <c r="F286" s="166"/>
      <c r="G286" s="166"/>
      <c r="H286" s="166"/>
      <c r="I286" s="166"/>
      <c r="J286" s="166"/>
      <c r="K286" s="166"/>
      <c r="L286" s="166"/>
      <c r="M286" s="166"/>
      <c r="N286" s="166"/>
      <c r="O286" s="166"/>
    </row>
    <row r="287" spans="2:15" ht="12.75">
      <c r="B287" s="166"/>
      <c r="C287" s="166"/>
      <c r="D287" s="181"/>
      <c r="E287" s="181"/>
      <c r="F287" s="166"/>
      <c r="G287" s="166"/>
      <c r="H287" s="166"/>
      <c r="I287" s="166"/>
      <c r="J287" s="166"/>
      <c r="K287" s="166"/>
      <c r="L287" s="166"/>
      <c r="M287" s="166"/>
      <c r="N287" s="166"/>
      <c r="O287" s="166"/>
    </row>
    <row r="288" spans="2:15" ht="12.75">
      <c r="B288" s="166"/>
      <c r="C288" s="166"/>
      <c r="D288" s="181"/>
      <c r="E288" s="181"/>
      <c r="F288" s="166"/>
      <c r="G288" s="166"/>
      <c r="H288" s="166"/>
      <c r="I288" s="166"/>
      <c r="J288" s="166"/>
      <c r="K288" s="166"/>
      <c r="L288" s="166"/>
      <c r="M288" s="166"/>
      <c r="N288" s="166"/>
      <c r="O288" s="166"/>
    </row>
    <row r="289" spans="2:15" ht="12.75">
      <c r="B289" s="166"/>
      <c r="C289" s="166"/>
      <c r="D289" s="181"/>
      <c r="E289" s="181"/>
      <c r="F289" s="166"/>
      <c r="G289" s="166"/>
      <c r="H289" s="166"/>
      <c r="I289" s="166"/>
      <c r="J289" s="166"/>
      <c r="K289" s="166"/>
      <c r="L289" s="166"/>
      <c r="M289" s="166"/>
      <c r="N289" s="166"/>
      <c r="O289" s="166"/>
    </row>
    <row r="290" spans="2:15" ht="12.75">
      <c r="B290" s="166"/>
      <c r="C290" s="166"/>
      <c r="D290" s="181"/>
      <c r="E290" s="181"/>
      <c r="F290" s="166"/>
      <c r="G290" s="166"/>
      <c r="H290" s="166"/>
      <c r="I290" s="166"/>
      <c r="J290" s="166"/>
      <c r="K290" s="166"/>
      <c r="L290" s="166"/>
      <c r="M290" s="166"/>
      <c r="N290" s="166"/>
      <c r="O290" s="166"/>
    </row>
    <row r="291" spans="2:15" ht="12.75">
      <c r="B291" s="166"/>
      <c r="C291" s="166"/>
      <c r="D291" s="181"/>
      <c r="E291" s="181"/>
      <c r="F291" s="166"/>
      <c r="G291" s="166"/>
      <c r="H291" s="166"/>
      <c r="I291" s="166"/>
      <c r="J291" s="166"/>
      <c r="K291" s="166"/>
      <c r="L291" s="166"/>
      <c r="M291" s="166"/>
      <c r="N291" s="166"/>
      <c r="O291" s="166"/>
    </row>
    <row r="292" spans="2:15" ht="12.75">
      <c r="B292" s="166"/>
      <c r="C292" s="166"/>
      <c r="D292" s="181"/>
      <c r="E292" s="181"/>
      <c r="F292" s="166"/>
      <c r="G292" s="166"/>
      <c r="H292" s="166"/>
      <c r="I292" s="166"/>
      <c r="J292" s="166"/>
      <c r="K292" s="166"/>
      <c r="L292" s="166"/>
      <c r="M292" s="166"/>
      <c r="N292" s="166"/>
      <c r="O292" s="166"/>
    </row>
    <row r="293" spans="2:15" ht="12.75">
      <c r="B293" s="166"/>
      <c r="C293" s="166"/>
      <c r="D293" s="181"/>
      <c r="E293" s="181"/>
      <c r="F293" s="166"/>
      <c r="G293" s="166"/>
      <c r="H293" s="166"/>
      <c r="I293" s="166"/>
      <c r="J293" s="166"/>
      <c r="K293" s="166"/>
      <c r="L293" s="166"/>
      <c r="M293" s="166"/>
      <c r="N293" s="166"/>
      <c r="O293" s="166"/>
    </row>
    <row r="294" spans="2:15" ht="12.75">
      <c r="B294" s="166"/>
      <c r="C294" s="166"/>
      <c r="D294" s="181"/>
      <c r="E294" s="181"/>
      <c r="F294" s="166"/>
      <c r="G294" s="166"/>
      <c r="H294" s="166"/>
      <c r="I294" s="166"/>
      <c r="J294" s="166"/>
      <c r="K294" s="166"/>
      <c r="L294" s="166"/>
      <c r="M294" s="166"/>
      <c r="N294" s="166"/>
      <c r="O294" s="166"/>
    </row>
    <row r="295" spans="2:15" ht="12.75">
      <c r="B295" s="166"/>
      <c r="C295" s="166"/>
      <c r="D295" s="181"/>
      <c r="E295" s="181"/>
      <c r="F295" s="166"/>
      <c r="G295" s="166"/>
      <c r="H295" s="166"/>
      <c r="I295" s="166"/>
      <c r="J295" s="166"/>
      <c r="K295" s="166"/>
      <c r="L295" s="166"/>
      <c r="M295" s="166"/>
      <c r="N295" s="166"/>
      <c r="O295" s="166"/>
    </row>
    <row r="296" spans="2:15" ht="12.75">
      <c r="B296" s="166"/>
      <c r="C296" s="166"/>
      <c r="D296" s="181"/>
      <c r="E296" s="181"/>
      <c r="F296" s="166"/>
      <c r="G296" s="166"/>
      <c r="H296" s="166"/>
      <c r="I296" s="166"/>
      <c r="J296" s="166"/>
      <c r="K296" s="166"/>
      <c r="L296" s="166"/>
      <c r="M296" s="166"/>
      <c r="N296" s="166"/>
      <c r="O296" s="166"/>
    </row>
    <row r="297" spans="2:15" ht="12.75">
      <c r="B297" s="166"/>
      <c r="C297" s="166"/>
      <c r="D297" s="181"/>
      <c r="E297" s="181"/>
      <c r="F297" s="166"/>
      <c r="G297" s="166"/>
      <c r="H297" s="166"/>
      <c r="I297" s="166"/>
      <c r="J297" s="166"/>
      <c r="K297" s="166"/>
      <c r="L297" s="166"/>
      <c r="M297" s="166"/>
      <c r="N297" s="166"/>
      <c r="O297" s="166"/>
    </row>
    <row r="298" spans="2:15" ht="12.75">
      <c r="B298" s="166"/>
      <c r="C298" s="166"/>
      <c r="D298" s="181"/>
      <c r="E298" s="181"/>
      <c r="F298" s="166"/>
      <c r="G298" s="166"/>
      <c r="H298" s="166"/>
      <c r="I298" s="166"/>
      <c r="J298" s="166"/>
      <c r="K298" s="166"/>
      <c r="L298" s="166"/>
      <c r="M298" s="166"/>
      <c r="N298" s="166"/>
      <c r="O298" s="166"/>
    </row>
    <row r="299" spans="2:15" ht="12.75">
      <c r="B299" s="166"/>
      <c r="C299" s="166"/>
      <c r="D299" s="181"/>
      <c r="E299" s="181"/>
      <c r="F299" s="166"/>
      <c r="G299" s="166"/>
      <c r="H299" s="166"/>
      <c r="I299" s="166"/>
      <c r="J299" s="166"/>
      <c r="K299" s="166"/>
      <c r="L299" s="166"/>
      <c r="M299" s="166"/>
      <c r="N299" s="166"/>
      <c r="O299" s="166"/>
    </row>
    <row r="300" spans="2:15" ht="12.75">
      <c r="B300" s="166"/>
      <c r="C300" s="166"/>
      <c r="D300" s="181"/>
      <c r="E300" s="181"/>
      <c r="F300" s="166"/>
      <c r="G300" s="166"/>
      <c r="H300" s="166"/>
      <c r="I300" s="166"/>
      <c r="J300" s="166"/>
      <c r="K300" s="166"/>
      <c r="L300" s="166"/>
      <c r="M300" s="166"/>
      <c r="N300" s="166"/>
      <c r="O300" s="166"/>
    </row>
    <row r="301" spans="2:15" ht="12.75">
      <c r="B301" s="166"/>
      <c r="C301" s="166"/>
      <c r="D301" s="181"/>
      <c r="E301" s="181"/>
      <c r="F301" s="166"/>
      <c r="G301" s="166"/>
      <c r="H301" s="166"/>
      <c r="I301" s="166"/>
      <c r="J301" s="166"/>
      <c r="K301" s="166"/>
      <c r="L301" s="166"/>
      <c r="M301" s="166"/>
      <c r="N301" s="166"/>
      <c r="O301" s="166"/>
    </row>
    <row r="302" spans="2:15" ht="12.75">
      <c r="B302" s="166"/>
      <c r="C302" s="166"/>
      <c r="D302" s="181"/>
      <c r="E302" s="181"/>
      <c r="F302" s="166"/>
      <c r="G302" s="166"/>
      <c r="H302" s="166"/>
      <c r="I302" s="166"/>
      <c r="J302" s="166"/>
      <c r="K302" s="166"/>
      <c r="L302" s="166"/>
      <c r="M302" s="166"/>
      <c r="N302" s="166"/>
      <c r="O302" s="166"/>
    </row>
    <row r="303" spans="2:15" ht="12.75">
      <c r="B303" s="166"/>
      <c r="C303" s="166"/>
      <c r="D303" s="181"/>
      <c r="E303" s="181"/>
      <c r="F303" s="166"/>
      <c r="G303" s="166"/>
      <c r="H303" s="166"/>
      <c r="I303" s="166"/>
      <c r="J303" s="166"/>
      <c r="K303" s="166"/>
      <c r="L303" s="166"/>
      <c r="M303" s="166"/>
      <c r="N303" s="166"/>
      <c r="O303" s="166"/>
    </row>
    <row r="304" spans="2:15" ht="12.75">
      <c r="B304" s="166"/>
      <c r="C304" s="166"/>
      <c r="D304" s="181"/>
      <c r="E304" s="181"/>
      <c r="F304" s="166"/>
      <c r="G304" s="166"/>
      <c r="H304" s="166"/>
      <c r="I304" s="166"/>
      <c r="J304" s="166"/>
      <c r="K304" s="166"/>
      <c r="L304" s="166"/>
      <c r="M304" s="166"/>
      <c r="N304" s="166"/>
      <c r="O304" s="166"/>
    </row>
    <row r="305" spans="2:15" ht="12.75">
      <c r="B305" s="166"/>
      <c r="C305" s="166"/>
      <c r="D305" s="181"/>
      <c r="E305" s="181"/>
      <c r="F305" s="166"/>
      <c r="G305" s="166"/>
      <c r="H305" s="166"/>
      <c r="I305" s="166"/>
      <c r="J305" s="166"/>
      <c r="K305" s="166"/>
      <c r="L305" s="166"/>
      <c r="M305" s="166"/>
      <c r="N305" s="166"/>
      <c r="O305" s="166"/>
    </row>
    <row r="306" spans="2:15" ht="12.75">
      <c r="B306" s="166"/>
      <c r="C306" s="166"/>
      <c r="D306" s="181"/>
      <c r="E306" s="181"/>
      <c r="F306" s="166"/>
      <c r="G306" s="166"/>
      <c r="H306" s="166"/>
      <c r="I306" s="166"/>
      <c r="J306" s="166"/>
      <c r="K306" s="166"/>
      <c r="L306" s="166"/>
      <c r="M306" s="166"/>
      <c r="N306" s="166"/>
      <c r="O306" s="166"/>
    </row>
    <row r="307" spans="2:15" ht="12.75">
      <c r="B307" s="166"/>
      <c r="C307" s="166"/>
      <c r="D307" s="181"/>
      <c r="E307" s="181"/>
      <c r="F307" s="166"/>
      <c r="G307" s="166"/>
      <c r="H307" s="166"/>
      <c r="I307" s="166"/>
      <c r="J307" s="166"/>
      <c r="K307" s="166"/>
      <c r="L307" s="166"/>
      <c r="M307" s="166"/>
      <c r="N307" s="166"/>
      <c r="O307" s="166"/>
    </row>
    <row r="308" spans="2:15" ht="12.75">
      <c r="B308" s="166"/>
      <c r="C308" s="166"/>
      <c r="D308" s="181"/>
      <c r="E308" s="181"/>
      <c r="F308" s="166"/>
      <c r="G308" s="166"/>
      <c r="H308" s="166"/>
      <c r="I308" s="166"/>
      <c r="J308" s="166"/>
      <c r="K308" s="166"/>
      <c r="L308" s="166"/>
      <c r="M308" s="166"/>
      <c r="N308" s="166"/>
      <c r="O308" s="166"/>
    </row>
    <row r="309" spans="2:15" ht="12.75">
      <c r="B309" s="166"/>
      <c r="C309" s="166"/>
      <c r="D309" s="181"/>
      <c r="E309" s="181"/>
      <c r="F309" s="166"/>
      <c r="G309" s="166"/>
      <c r="H309" s="166"/>
      <c r="I309" s="166"/>
      <c r="J309" s="166"/>
      <c r="K309" s="166"/>
      <c r="L309" s="166"/>
      <c r="M309" s="166"/>
      <c r="N309" s="166"/>
      <c r="O309" s="166"/>
    </row>
    <row r="310" spans="2:15" ht="12.75">
      <c r="B310" s="166"/>
      <c r="C310" s="166"/>
      <c r="D310" s="181"/>
      <c r="E310" s="181"/>
      <c r="F310" s="166"/>
      <c r="G310" s="166"/>
      <c r="H310" s="166"/>
      <c r="I310" s="166"/>
      <c r="J310" s="166"/>
      <c r="K310" s="166"/>
      <c r="L310" s="166"/>
      <c r="M310" s="166"/>
      <c r="N310" s="166"/>
      <c r="O310" s="166"/>
    </row>
    <row r="311" spans="2:15" ht="12.75">
      <c r="B311" s="166"/>
      <c r="C311" s="166"/>
      <c r="D311" s="181"/>
      <c r="E311" s="181"/>
      <c r="F311" s="166"/>
      <c r="G311" s="166"/>
      <c r="H311" s="166"/>
      <c r="I311" s="166"/>
      <c r="J311" s="166"/>
      <c r="K311" s="166"/>
      <c r="L311" s="166"/>
      <c r="M311" s="166"/>
      <c r="N311" s="166"/>
      <c r="O311" s="166"/>
    </row>
    <row r="312" spans="2:15" ht="12.75">
      <c r="B312" s="166"/>
      <c r="C312" s="166"/>
      <c r="D312" s="181"/>
      <c r="E312" s="181"/>
      <c r="F312" s="166"/>
      <c r="G312" s="166"/>
      <c r="H312" s="166"/>
      <c r="I312" s="166"/>
      <c r="J312" s="166"/>
      <c r="K312" s="166"/>
      <c r="L312" s="166"/>
      <c r="M312" s="166"/>
      <c r="N312" s="166"/>
      <c r="O312" s="166"/>
    </row>
    <row r="313" spans="2:15" ht="12.75">
      <c r="B313" s="166"/>
      <c r="C313" s="166"/>
      <c r="D313" s="181"/>
      <c r="E313" s="181"/>
      <c r="F313" s="166"/>
      <c r="G313" s="166"/>
      <c r="H313" s="166"/>
      <c r="I313" s="166"/>
      <c r="J313" s="166"/>
      <c r="K313" s="166"/>
      <c r="L313" s="166"/>
      <c r="M313" s="166"/>
      <c r="N313" s="166"/>
      <c r="O313" s="166"/>
    </row>
    <row r="314" spans="2:15" ht="12.75">
      <c r="B314" s="166"/>
      <c r="C314" s="166"/>
      <c r="D314" s="181"/>
      <c r="E314" s="181"/>
      <c r="F314" s="166"/>
      <c r="G314" s="166"/>
      <c r="H314" s="166"/>
      <c r="I314" s="166"/>
      <c r="J314" s="166"/>
      <c r="K314" s="166"/>
      <c r="L314" s="166"/>
      <c r="M314" s="166"/>
      <c r="N314" s="166"/>
      <c r="O314" s="166"/>
    </row>
    <row r="315" spans="2:15" ht="12.75">
      <c r="B315" s="166"/>
      <c r="C315" s="166"/>
      <c r="D315" s="181"/>
      <c r="E315" s="181"/>
      <c r="F315" s="166"/>
      <c r="G315" s="166"/>
      <c r="H315" s="166"/>
      <c r="I315" s="166"/>
      <c r="J315" s="166"/>
      <c r="K315" s="166"/>
      <c r="L315" s="166"/>
      <c r="M315" s="166"/>
      <c r="N315" s="166"/>
      <c r="O315" s="166"/>
    </row>
    <row r="316" spans="2:15" ht="12.75">
      <c r="B316" s="166"/>
      <c r="C316" s="166"/>
      <c r="D316" s="181"/>
      <c r="E316" s="181"/>
      <c r="F316" s="166"/>
      <c r="G316" s="166"/>
      <c r="H316" s="166"/>
      <c r="I316" s="166"/>
      <c r="J316" s="166"/>
      <c r="K316" s="166"/>
      <c r="L316" s="166"/>
      <c r="M316" s="166"/>
      <c r="N316" s="166"/>
      <c r="O316" s="166"/>
    </row>
    <row r="317" spans="2:15" ht="12.75">
      <c r="B317" s="166"/>
      <c r="C317" s="166"/>
      <c r="D317" s="181"/>
      <c r="E317" s="181"/>
      <c r="F317" s="166"/>
      <c r="G317" s="166"/>
      <c r="H317" s="166"/>
      <c r="I317" s="166"/>
      <c r="J317" s="166"/>
      <c r="K317" s="166"/>
      <c r="L317" s="166"/>
      <c r="M317" s="166"/>
      <c r="N317" s="166"/>
      <c r="O317" s="166"/>
    </row>
    <row r="318" spans="2:15" ht="12.75">
      <c r="B318" s="166"/>
      <c r="C318" s="166"/>
      <c r="D318" s="181"/>
      <c r="E318" s="181"/>
      <c r="F318" s="166"/>
      <c r="G318" s="166"/>
      <c r="H318" s="166"/>
      <c r="I318" s="166"/>
      <c r="J318" s="166"/>
      <c r="K318" s="166"/>
      <c r="L318" s="166"/>
      <c r="M318" s="166"/>
      <c r="N318" s="166"/>
      <c r="O318" s="166"/>
    </row>
    <row r="319" spans="2:15" ht="12.75">
      <c r="B319" s="166"/>
      <c r="C319" s="166"/>
      <c r="D319" s="181"/>
      <c r="E319" s="181"/>
      <c r="F319" s="166"/>
      <c r="G319" s="166"/>
      <c r="H319" s="166"/>
      <c r="I319" s="166"/>
      <c r="J319" s="166"/>
      <c r="K319" s="166"/>
      <c r="L319" s="166"/>
      <c r="M319" s="166"/>
      <c r="N319" s="166"/>
      <c r="O319" s="166"/>
    </row>
    <row r="320" spans="2:15" ht="12.75">
      <c r="B320" s="166"/>
      <c r="C320" s="166"/>
      <c r="D320" s="181"/>
      <c r="E320" s="181"/>
      <c r="F320" s="166"/>
      <c r="G320" s="166"/>
      <c r="H320" s="166"/>
      <c r="I320" s="166"/>
      <c r="J320" s="166"/>
      <c r="K320" s="166"/>
      <c r="L320" s="166"/>
      <c r="M320" s="166"/>
      <c r="N320" s="166"/>
      <c r="O320" s="166"/>
    </row>
    <row r="321" spans="2:15" ht="12.75">
      <c r="B321" s="166"/>
      <c r="C321" s="166"/>
      <c r="D321" s="181"/>
      <c r="E321" s="181"/>
      <c r="F321" s="166"/>
      <c r="G321" s="166"/>
      <c r="H321" s="166"/>
      <c r="I321" s="166"/>
      <c r="J321" s="166"/>
      <c r="K321" s="166"/>
      <c r="L321" s="166"/>
      <c r="M321" s="166"/>
      <c r="N321" s="166"/>
      <c r="O321" s="166"/>
    </row>
    <row r="322" spans="2:15" ht="12.75">
      <c r="B322" s="166"/>
      <c r="C322" s="166"/>
      <c r="D322" s="181"/>
      <c r="E322" s="181"/>
      <c r="F322" s="166"/>
      <c r="G322" s="166"/>
      <c r="H322" s="166"/>
      <c r="I322" s="166"/>
      <c r="J322" s="166"/>
      <c r="K322" s="166"/>
      <c r="L322" s="166"/>
      <c r="M322" s="166"/>
      <c r="N322" s="166"/>
      <c r="O322" s="166"/>
    </row>
    <row r="323" spans="2:15" ht="12.75">
      <c r="B323" s="166"/>
      <c r="C323" s="166"/>
      <c r="D323" s="181"/>
      <c r="E323" s="181"/>
      <c r="F323" s="166"/>
      <c r="G323" s="166"/>
      <c r="H323" s="166"/>
      <c r="I323" s="166"/>
      <c r="J323" s="166"/>
      <c r="K323" s="166"/>
      <c r="L323" s="166"/>
      <c r="M323" s="166"/>
      <c r="N323" s="166"/>
      <c r="O323" s="166"/>
    </row>
    <row r="324" spans="2:15" ht="12.75">
      <c r="B324" s="166"/>
      <c r="C324" s="166"/>
      <c r="D324" s="181"/>
      <c r="E324" s="181"/>
      <c r="F324" s="166"/>
      <c r="G324" s="166"/>
      <c r="H324" s="166"/>
      <c r="I324" s="166"/>
      <c r="J324" s="166"/>
      <c r="K324" s="166"/>
      <c r="L324" s="166"/>
      <c r="M324" s="166"/>
      <c r="N324" s="166"/>
      <c r="O324" s="166"/>
    </row>
    <row r="325" spans="2:15" ht="12.75">
      <c r="B325" s="166"/>
      <c r="C325" s="166"/>
      <c r="D325" s="181"/>
      <c r="E325" s="181"/>
      <c r="F325" s="166"/>
      <c r="G325" s="166"/>
      <c r="H325" s="166"/>
      <c r="I325" s="166"/>
      <c r="J325" s="166"/>
      <c r="K325" s="166"/>
      <c r="L325" s="166"/>
      <c r="M325" s="166"/>
      <c r="N325" s="166"/>
      <c r="O325" s="166"/>
    </row>
    <row r="326" spans="2:15" ht="12.75">
      <c r="B326" s="166"/>
      <c r="C326" s="166"/>
      <c r="D326" s="181"/>
      <c r="E326" s="181"/>
      <c r="F326" s="166"/>
      <c r="G326" s="166"/>
      <c r="H326" s="166"/>
      <c r="I326" s="166"/>
      <c r="J326" s="166"/>
      <c r="K326" s="166"/>
      <c r="L326" s="166"/>
      <c r="M326" s="166"/>
      <c r="N326" s="166"/>
      <c r="O326" s="166"/>
    </row>
    <row r="327" spans="2:15" ht="12.75">
      <c r="B327" s="166"/>
      <c r="C327" s="166"/>
      <c r="D327" s="181"/>
      <c r="E327" s="181"/>
      <c r="F327" s="166"/>
      <c r="G327" s="166"/>
      <c r="H327" s="166"/>
      <c r="I327" s="166"/>
      <c r="J327" s="166"/>
      <c r="K327" s="166"/>
      <c r="L327" s="166"/>
      <c r="M327" s="166"/>
      <c r="N327" s="166"/>
      <c r="O327" s="166"/>
    </row>
    <row r="328" spans="2:15" ht="12.75">
      <c r="B328" s="166"/>
      <c r="C328" s="166"/>
      <c r="D328" s="181"/>
      <c r="E328" s="181"/>
      <c r="F328" s="166"/>
      <c r="G328" s="166"/>
      <c r="H328" s="166"/>
      <c r="I328" s="166"/>
      <c r="J328" s="166"/>
      <c r="K328" s="166"/>
      <c r="L328" s="166"/>
      <c r="M328" s="166"/>
      <c r="N328" s="166"/>
      <c r="O328" s="166"/>
    </row>
    <row r="329" spans="2:15" ht="12.75">
      <c r="B329" s="166"/>
      <c r="C329" s="166"/>
      <c r="D329" s="181"/>
      <c r="E329" s="181"/>
      <c r="F329" s="166"/>
      <c r="G329" s="166"/>
      <c r="H329" s="166"/>
      <c r="I329" s="166"/>
      <c r="J329" s="166"/>
      <c r="K329" s="166"/>
      <c r="L329" s="166"/>
      <c r="M329" s="166"/>
      <c r="N329" s="166"/>
      <c r="O329" s="166"/>
    </row>
    <row r="330" spans="2:15" ht="12.75">
      <c r="B330" s="166"/>
      <c r="C330" s="166"/>
      <c r="D330" s="181"/>
      <c r="E330" s="181"/>
      <c r="F330" s="166"/>
      <c r="G330" s="166"/>
      <c r="H330" s="166"/>
      <c r="I330" s="166"/>
      <c r="J330" s="166"/>
      <c r="K330" s="166"/>
      <c r="L330" s="166"/>
      <c r="M330" s="166"/>
      <c r="N330" s="166"/>
      <c r="O330" s="166"/>
    </row>
    <row r="331" spans="2:15" ht="12.75">
      <c r="B331" s="166"/>
      <c r="C331" s="166"/>
      <c r="D331" s="181"/>
      <c r="E331" s="181"/>
      <c r="F331" s="166"/>
      <c r="G331" s="166"/>
      <c r="H331" s="166"/>
      <c r="I331" s="166"/>
      <c r="J331" s="166"/>
      <c r="K331" s="166"/>
      <c r="L331" s="166"/>
      <c r="M331" s="166"/>
      <c r="N331" s="166"/>
      <c r="O331" s="166"/>
    </row>
    <row r="332" spans="2:15" ht="12.75">
      <c r="B332" s="166"/>
      <c r="C332" s="166"/>
      <c r="D332" s="181"/>
      <c r="E332" s="181"/>
      <c r="F332" s="166"/>
      <c r="G332" s="166"/>
      <c r="H332" s="166"/>
      <c r="I332" s="166"/>
      <c r="J332" s="166"/>
      <c r="K332" s="166"/>
      <c r="L332" s="166"/>
      <c r="M332" s="166"/>
      <c r="N332" s="166"/>
      <c r="O332" s="166"/>
    </row>
    <row r="333" spans="2:15" ht="12.75">
      <c r="B333" s="166"/>
      <c r="C333" s="166"/>
      <c r="D333" s="181"/>
      <c r="E333" s="181"/>
      <c r="F333" s="166"/>
      <c r="G333" s="166"/>
      <c r="H333" s="166"/>
      <c r="I333" s="166"/>
      <c r="J333" s="166"/>
      <c r="K333" s="166"/>
      <c r="L333" s="166"/>
      <c r="M333" s="166"/>
      <c r="N333" s="166"/>
      <c r="O333" s="166"/>
    </row>
    <row r="334" spans="2:15" ht="12.75">
      <c r="B334" s="166"/>
      <c r="C334" s="166"/>
      <c r="D334" s="181"/>
      <c r="E334" s="181"/>
      <c r="F334" s="166"/>
      <c r="G334" s="166"/>
      <c r="H334" s="166"/>
      <c r="I334" s="166"/>
      <c r="J334" s="166"/>
      <c r="K334" s="166"/>
      <c r="L334" s="166"/>
      <c r="M334" s="166"/>
      <c r="N334" s="166"/>
      <c r="O334" s="166"/>
    </row>
    <row r="335" spans="2:15" ht="12.75">
      <c r="B335" s="166"/>
      <c r="C335" s="166"/>
      <c r="D335" s="181"/>
      <c r="E335" s="181"/>
      <c r="F335" s="166"/>
      <c r="G335" s="166"/>
      <c r="H335" s="166"/>
      <c r="I335" s="166"/>
      <c r="J335" s="166"/>
      <c r="K335" s="166"/>
      <c r="L335" s="166"/>
      <c r="M335" s="166"/>
      <c r="N335" s="166"/>
      <c r="O335" s="166"/>
    </row>
    <row r="336" spans="2:15" ht="12.75">
      <c r="B336" s="166"/>
      <c r="C336" s="166"/>
      <c r="D336" s="181"/>
      <c r="E336" s="181"/>
      <c r="F336" s="166"/>
      <c r="G336" s="166"/>
      <c r="H336" s="166"/>
      <c r="I336" s="166"/>
      <c r="J336" s="166"/>
      <c r="K336" s="166"/>
      <c r="L336" s="166"/>
      <c r="M336" s="166"/>
      <c r="N336" s="166"/>
      <c r="O336" s="166"/>
    </row>
    <row r="337" spans="2:15" ht="12.75">
      <c r="B337" s="166"/>
      <c r="C337" s="166"/>
      <c r="D337" s="181"/>
      <c r="E337" s="181"/>
      <c r="F337" s="166"/>
      <c r="G337" s="166"/>
      <c r="H337" s="166"/>
      <c r="I337" s="166"/>
      <c r="J337" s="166"/>
      <c r="K337" s="166"/>
      <c r="L337" s="166"/>
      <c r="M337" s="166"/>
      <c r="N337" s="166"/>
      <c r="O337" s="166"/>
    </row>
    <row r="338" spans="2:15" ht="12.75">
      <c r="B338" s="166"/>
      <c r="C338" s="166"/>
      <c r="D338" s="181"/>
      <c r="E338" s="181"/>
      <c r="F338" s="166"/>
      <c r="G338" s="166"/>
      <c r="H338" s="166"/>
      <c r="I338" s="166"/>
      <c r="J338" s="166"/>
      <c r="K338" s="166"/>
      <c r="L338" s="166"/>
      <c r="M338" s="166"/>
      <c r="N338" s="166"/>
      <c r="O338" s="166"/>
    </row>
    <row r="339" spans="2:15" ht="12.75">
      <c r="B339" s="166"/>
      <c r="C339" s="166"/>
      <c r="D339" s="181"/>
      <c r="E339" s="181"/>
      <c r="F339" s="166"/>
      <c r="G339" s="166"/>
      <c r="H339" s="166"/>
      <c r="I339" s="166"/>
      <c r="J339" s="166"/>
      <c r="K339" s="166"/>
      <c r="L339" s="166"/>
      <c r="M339" s="166"/>
      <c r="N339" s="166"/>
      <c r="O339" s="166"/>
    </row>
    <row r="340" spans="2:15" ht="12.75">
      <c r="B340" s="166"/>
      <c r="C340" s="166"/>
      <c r="D340" s="181"/>
      <c r="E340" s="181"/>
      <c r="F340" s="166"/>
      <c r="G340" s="166"/>
      <c r="H340" s="166"/>
      <c r="I340" s="166"/>
      <c r="J340" s="166"/>
      <c r="K340" s="166"/>
      <c r="L340" s="166"/>
      <c r="M340" s="166"/>
      <c r="N340" s="166"/>
      <c r="O340" s="166"/>
    </row>
    <row r="341" spans="2:15" ht="12.75">
      <c r="B341" s="166"/>
      <c r="C341" s="166"/>
      <c r="D341" s="181"/>
      <c r="E341" s="181"/>
      <c r="F341" s="166"/>
      <c r="G341" s="166"/>
      <c r="H341" s="166"/>
      <c r="I341" s="166"/>
      <c r="J341" s="166"/>
      <c r="K341" s="166"/>
      <c r="L341" s="166"/>
      <c r="M341" s="166"/>
      <c r="N341" s="166"/>
      <c r="O341" s="166"/>
    </row>
    <row r="342" spans="2:15" ht="12.75">
      <c r="B342" s="166"/>
      <c r="C342" s="166"/>
      <c r="D342" s="181"/>
      <c r="E342" s="181"/>
      <c r="F342" s="166"/>
      <c r="G342" s="166"/>
      <c r="H342" s="166"/>
      <c r="I342" s="166"/>
      <c r="J342" s="166"/>
      <c r="K342" s="166"/>
      <c r="L342" s="166"/>
      <c r="M342" s="166"/>
      <c r="N342" s="166"/>
      <c r="O342" s="166"/>
    </row>
    <row r="343" spans="2:15" ht="12.75">
      <c r="B343" s="166"/>
      <c r="C343" s="166"/>
      <c r="D343" s="181"/>
      <c r="E343" s="181"/>
      <c r="F343" s="166"/>
      <c r="G343" s="166"/>
      <c r="H343" s="166"/>
      <c r="I343" s="166"/>
      <c r="J343" s="166"/>
      <c r="K343" s="166"/>
      <c r="L343" s="166"/>
      <c r="M343" s="166"/>
      <c r="N343" s="166"/>
      <c r="O343" s="166"/>
    </row>
    <row r="344" spans="2:15" ht="12.75">
      <c r="B344" s="166"/>
      <c r="C344" s="166"/>
      <c r="D344" s="181"/>
      <c r="E344" s="181"/>
      <c r="F344" s="166"/>
      <c r="G344" s="166"/>
      <c r="H344" s="166"/>
      <c r="I344" s="166"/>
      <c r="J344" s="166"/>
      <c r="K344" s="166"/>
      <c r="L344" s="166"/>
      <c r="M344" s="166"/>
      <c r="N344" s="166"/>
      <c r="O344" s="166"/>
    </row>
    <row r="345" spans="2:15" ht="12.75">
      <c r="B345" s="166"/>
      <c r="C345" s="166"/>
      <c r="D345" s="181"/>
      <c r="E345" s="181"/>
      <c r="F345" s="166"/>
      <c r="G345" s="166"/>
      <c r="H345" s="166"/>
      <c r="I345" s="166"/>
      <c r="J345" s="166"/>
      <c r="K345" s="166"/>
      <c r="L345" s="166"/>
      <c r="M345" s="166"/>
      <c r="N345" s="166"/>
      <c r="O345" s="166"/>
    </row>
    <row r="346" spans="2:15" ht="12.75">
      <c r="B346" s="166"/>
      <c r="C346" s="166"/>
      <c r="D346" s="181"/>
      <c r="E346" s="181"/>
      <c r="F346" s="166"/>
      <c r="G346" s="166"/>
      <c r="H346" s="166"/>
      <c r="I346" s="166"/>
      <c r="J346" s="166"/>
      <c r="K346" s="166"/>
      <c r="L346" s="166"/>
      <c r="M346" s="166"/>
      <c r="N346" s="166"/>
      <c r="O346" s="166"/>
    </row>
    <row r="347" spans="2:15" ht="12.75">
      <c r="B347" s="166"/>
      <c r="C347" s="166"/>
      <c r="D347" s="181"/>
      <c r="E347" s="181"/>
      <c r="F347" s="166"/>
      <c r="G347" s="166"/>
      <c r="H347" s="166"/>
      <c r="I347" s="166"/>
      <c r="J347" s="166"/>
      <c r="K347" s="166"/>
      <c r="L347" s="166"/>
      <c r="M347" s="166"/>
      <c r="N347" s="166"/>
      <c r="O347" s="166"/>
    </row>
    <row r="348" spans="2:15" ht="12.75">
      <c r="B348" s="166"/>
      <c r="C348" s="166"/>
      <c r="D348" s="181"/>
      <c r="E348" s="181"/>
      <c r="F348" s="166"/>
      <c r="G348" s="166"/>
      <c r="H348" s="166"/>
      <c r="I348" s="166"/>
      <c r="J348" s="166"/>
      <c r="K348" s="166"/>
      <c r="L348" s="166"/>
      <c r="M348" s="166"/>
      <c r="N348" s="166"/>
      <c r="O348" s="166"/>
    </row>
    <row r="349" spans="2:15" ht="12.75">
      <c r="B349" s="166"/>
      <c r="C349" s="166"/>
      <c r="D349" s="181"/>
      <c r="E349" s="181"/>
      <c r="F349" s="166"/>
      <c r="G349" s="166"/>
      <c r="H349" s="166"/>
      <c r="I349" s="166"/>
      <c r="J349" s="166"/>
      <c r="K349" s="166"/>
      <c r="L349" s="166"/>
      <c r="M349" s="166"/>
      <c r="N349" s="166"/>
      <c r="O349" s="166"/>
    </row>
    <row r="350" spans="2:15" ht="12.75">
      <c r="B350" s="166"/>
      <c r="C350" s="166"/>
      <c r="D350" s="181"/>
      <c r="E350" s="181"/>
      <c r="F350" s="166"/>
      <c r="G350" s="166"/>
      <c r="H350" s="166"/>
      <c r="I350" s="166"/>
      <c r="J350" s="166"/>
      <c r="K350" s="166"/>
      <c r="L350" s="166"/>
      <c r="M350" s="166"/>
      <c r="N350" s="166"/>
      <c r="O350" s="166"/>
    </row>
    <row r="351" spans="2:15" ht="12.75">
      <c r="B351" s="166"/>
      <c r="C351" s="166"/>
      <c r="D351" s="181"/>
      <c r="E351" s="181"/>
      <c r="F351" s="166"/>
      <c r="G351" s="166"/>
      <c r="H351" s="166"/>
      <c r="I351" s="166"/>
      <c r="J351" s="166"/>
      <c r="K351" s="166"/>
      <c r="L351" s="166"/>
      <c r="M351" s="166"/>
      <c r="N351" s="166"/>
      <c r="O351" s="166"/>
    </row>
    <row r="352" spans="2:15" ht="12.75">
      <c r="B352" s="166"/>
      <c r="C352" s="166"/>
      <c r="D352" s="181"/>
      <c r="E352" s="181"/>
      <c r="F352" s="166"/>
      <c r="G352" s="166"/>
      <c r="H352" s="166"/>
      <c r="I352" s="166"/>
      <c r="J352" s="166"/>
      <c r="K352" s="166"/>
      <c r="L352" s="166"/>
      <c r="M352" s="166"/>
      <c r="N352" s="166"/>
      <c r="O352" s="166"/>
    </row>
    <row r="353" spans="2:15" ht="12.75">
      <c r="B353" s="166"/>
      <c r="C353" s="166"/>
      <c r="D353" s="181"/>
      <c r="E353" s="181"/>
      <c r="F353" s="166"/>
      <c r="G353" s="166"/>
      <c r="H353" s="166"/>
      <c r="I353" s="166"/>
      <c r="J353" s="166"/>
      <c r="K353" s="166"/>
      <c r="L353" s="166"/>
      <c r="M353" s="166"/>
      <c r="N353" s="166"/>
      <c r="O353" s="166"/>
    </row>
    <row r="354" spans="2:15" ht="12.75">
      <c r="B354" s="166"/>
      <c r="C354" s="166"/>
      <c r="D354" s="181"/>
      <c r="E354" s="181"/>
      <c r="F354" s="166"/>
      <c r="G354" s="166"/>
      <c r="H354" s="166"/>
      <c r="I354" s="166"/>
      <c r="J354" s="166"/>
      <c r="K354" s="166"/>
      <c r="L354" s="166"/>
      <c r="M354" s="166"/>
      <c r="N354" s="166"/>
      <c r="O354" s="166"/>
    </row>
    <row r="355" spans="2:15" ht="12.75">
      <c r="B355" s="166"/>
      <c r="C355" s="166"/>
      <c r="D355" s="181"/>
      <c r="E355" s="181"/>
      <c r="F355" s="166"/>
      <c r="G355" s="166"/>
      <c r="H355" s="166"/>
      <c r="I355" s="166"/>
      <c r="J355" s="166"/>
      <c r="K355" s="166"/>
      <c r="L355" s="166"/>
      <c r="M355" s="166"/>
      <c r="N355" s="166"/>
      <c r="O355" s="166"/>
    </row>
    <row r="356" spans="2:15" ht="12.75">
      <c r="B356" s="166"/>
      <c r="C356" s="166"/>
      <c r="D356" s="181"/>
      <c r="E356" s="181"/>
      <c r="F356" s="166"/>
      <c r="G356" s="166"/>
      <c r="H356" s="166"/>
      <c r="I356" s="166"/>
      <c r="J356" s="166"/>
      <c r="K356" s="166"/>
      <c r="L356" s="166"/>
      <c r="M356" s="166"/>
      <c r="N356" s="166"/>
      <c r="O356" s="166"/>
    </row>
    <row r="357" spans="2:15" ht="12.75">
      <c r="B357" s="166"/>
      <c r="C357" s="166"/>
      <c r="D357" s="181"/>
      <c r="E357" s="181"/>
      <c r="F357" s="166"/>
      <c r="G357" s="166"/>
      <c r="H357" s="166"/>
      <c r="I357" s="166"/>
      <c r="J357" s="166"/>
      <c r="K357" s="166"/>
      <c r="L357" s="166"/>
      <c r="M357" s="166"/>
      <c r="N357" s="166"/>
      <c r="O357" s="166"/>
    </row>
    <row r="358" spans="2:15" ht="12.75">
      <c r="B358" s="166"/>
      <c r="C358" s="166"/>
      <c r="D358" s="181"/>
      <c r="E358" s="181"/>
      <c r="F358" s="166"/>
      <c r="G358" s="166"/>
      <c r="H358" s="166"/>
      <c r="I358" s="166"/>
      <c r="J358" s="166"/>
      <c r="K358" s="166"/>
      <c r="L358" s="166"/>
      <c r="M358" s="166"/>
      <c r="N358" s="166"/>
      <c r="O358" s="166"/>
    </row>
    <row r="359" spans="2:15" ht="12.75">
      <c r="B359" s="166"/>
      <c r="C359" s="166"/>
      <c r="D359" s="181"/>
      <c r="E359" s="181"/>
      <c r="F359" s="166"/>
      <c r="G359" s="166"/>
      <c r="H359" s="166"/>
      <c r="I359" s="166"/>
      <c r="J359" s="166"/>
      <c r="K359" s="166"/>
      <c r="L359" s="166"/>
      <c r="M359" s="166"/>
      <c r="N359" s="166"/>
      <c r="O359" s="166"/>
    </row>
    <row r="360" spans="2:15" ht="12.75">
      <c r="B360" s="166"/>
      <c r="C360" s="166"/>
      <c r="D360" s="181"/>
      <c r="E360" s="181"/>
      <c r="F360" s="166"/>
      <c r="G360" s="166"/>
      <c r="H360" s="166"/>
      <c r="I360" s="166"/>
      <c r="J360" s="166"/>
      <c r="K360" s="166"/>
      <c r="L360" s="166"/>
      <c r="M360" s="166"/>
      <c r="N360" s="166"/>
      <c r="O360" s="166"/>
    </row>
    <row r="361" spans="2:15" ht="12.75">
      <c r="B361" s="166"/>
      <c r="C361" s="166"/>
      <c r="D361" s="181"/>
      <c r="E361" s="181"/>
      <c r="F361" s="166"/>
      <c r="G361" s="166"/>
      <c r="H361" s="166"/>
      <c r="I361" s="166"/>
      <c r="J361" s="166"/>
      <c r="K361" s="166"/>
      <c r="L361" s="166"/>
      <c r="M361" s="166"/>
      <c r="N361" s="166"/>
      <c r="O361" s="166"/>
    </row>
    <row r="362" spans="2:15" ht="12.75">
      <c r="B362" s="166"/>
      <c r="C362" s="166"/>
      <c r="D362" s="181"/>
      <c r="E362" s="181"/>
      <c r="F362" s="166"/>
      <c r="G362" s="166"/>
      <c r="H362" s="166"/>
      <c r="I362" s="166"/>
      <c r="J362" s="166"/>
      <c r="K362" s="166"/>
      <c r="L362" s="166"/>
      <c r="M362" s="166"/>
      <c r="N362" s="166"/>
      <c r="O362" s="166"/>
    </row>
    <row r="363" spans="2:15" ht="12.75">
      <c r="B363" s="166"/>
      <c r="C363" s="166"/>
      <c r="D363" s="181"/>
      <c r="E363" s="181"/>
      <c r="F363" s="166"/>
      <c r="G363" s="166"/>
      <c r="H363" s="166"/>
      <c r="I363" s="166"/>
      <c r="J363" s="166"/>
      <c r="K363" s="166"/>
      <c r="L363" s="166"/>
      <c r="M363" s="166"/>
      <c r="N363" s="166"/>
      <c r="O363" s="166"/>
    </row>
    <row r="364" spans="2:15" ht="12.75">
      <c r="B364" s="166"/>
      <c r="C364" s="166"/>
      <c r="D364" s="181"/>
      <c r="E364" s="181"/>
      <c r="F364" s="166"/>
      <c r="G364" s="166"/>
      <c r="H364" s="166"/>
      <c r="I364" s="166"/>
      <c r="J364" s="166"/>
      <c r="K364" s="166"/>
      <c r="L364" s="166"/>
      <c r="M364" s="166"/>
      <c r="N364" s="166"/>
      <c r="O364" s="166"/>
    </row>
    <row r="365" spans="2:15" ht="12.75">
      <c r="B365" s="166"/>
      <c r="C365" s="166"/>
      <c r="D365" s="181"/>
      <c r="E365" s="181"/>
      <c r="F365" s="166"/>
      <c r="G365" s="166"/>
      <c r="H365" s="166"/>
      <c r="I365" s="166"/>
      <c r="J365" s="166"/>
      <c r="K365" s="166"/>
      <c r="L365" s="166"/>
      <c r="M365" s="166"/>
      <c r="N365" s="166"/>
      <c r="O365" s="166"/>
    </row>
    <row r="366" spans="2:15" ht="12.75">
      <c r="B366" s="166"/>
      <c r="C366" s="166"/>
      <c r="D366" s="181"/>
      <c r="E366" s="181"/>
      <c r="F366" s="166"/>
      <c r="G366" s="166"/>
      <c r="H366" s="166"/>
      <c r="I366" s="166"/>
      <c r="J366" s="166"/>
      <c r="K366" s="166"/>
      <c r="L366" s="166"/>
      <c r="M366" s="166"/>
      <c r="N366" s="166"/>
      <c r="O366" s="166"/>
    </row>
    <row r="367" spans="2:15" ht="12.75">
      <c r="B367" s="166"/>
      <c r="C367" s="166"/>
      <c r="D367" s="181"/>
      <c r="E367" s="181"/>
      <c r="F367" s="166"/>
      <c r="G367" s="166"/>
      <c r="H367" s="166"/>
      <c r="I367" s="166"/>
      <c r="J367" s="166"/>
      <c r="K367" s="166"/>
      <c r="L367" s="166"/>
      <c r="M367" s="166"/>
      <c r="N367" s="166"/>
      <c r="O367" s="166"/>
    </row>
    <row r="368" spans="2:15" ht="12.75">
      <c r="B368" s="166"/>
      <c r="C368" s="166"/>
      <c r="D368" s="181"/>
      <c r="E368" s="181"/>
      <c r="F368" s="166"/>
      <c r="G368" s="166"/>
      <c r="H368" s="166"/>
      <c r="I368" s="166"/>
      <c r="J368" s="166"/>
      <c r="K368" s="166"/>
      <c r="L368" s="166"/>
      <c r="M368" s="166"/>
      <c r="N368" s="166"/>
      <c r="O368" s="166"/>
    </row>
    <row r="369" spans="2:15" ht="12.75">
      <c r="B369" s="166"/>
      <c r="C369" s="166"/>
      <c r="D369" s="181"/>
      <c r="E369" s="181"/>
      <c r="F369" s="166"/>
      <c r="G369" s="166"/>
      <c r="H369" s="166"/>
      <c r="I369" s="166"/>
      <c r="J369" s="166"/>
      <c r="K369" s="166"/>
      <c r="L369" s="166"/>
      <c r="M369" s="166"/>
      <c r="N369" s="166"/>
      <c r="O369" s="166"/>
    </row>
    <row r="370" spans="2:15" ht="12.75">
      <c r="B370" s="166"/>
      <c r="C370" s="166"/>
      <c r="D370" s="181"/>
      <c r="E370" s="181"/>
      <c r="F370" s="166"/>
      <c r="G370" s="166"/>
      <c r="H370" s="166"/>
      <c r="I370" s="166"/>
      <c r="J370" s="166"/>
      <c r="K370" s="166"/>
      <c r="L370" s="166"/>
      <c r="M370" s="166"/>
      <c r="N370" s="166"/>
      <c r="O370" s="166"/>
    </row>
    <row r="371" spans="2:15" ht="12.75">
      <c r="B371" s="166"/>
      <c r="C371" s="166"/>
      <c r="D371" s="181"/>
      <c r="E371" s="181"/>
      <c r="F371" s="166"/>
      <c r="G371" s="166"/>
      <c r="H371" s="166"/>
      <c r="I371" s="166"/>
      <c r="J371" s="166"/>
      <c r="K371" s="166"/>
      <c r="L371" s="166"/>
      <c r="M371" s="166"/>
      <c r="N371" s="166"/>
      <c r="O371" s="166"/>
    </row>
    <row r="372" spans="2:15" ht="12.75">
      <c r="B372" s="166"/>
      <c r="C372" s="166"/>
      <c r="D372" s="181"/>
      <c r="E372" s="181"/>
      <c r="F372" s="166"/>
      <c r="G372" s="166"/>
      <c r="H372" s="166"/>
      <c r="I372" s="166"/>
      <c r="J372" s="166"/>
      <c r="K372" s="166"/>
      <c r="L372" s="166"/>
      <c r="M372" s="166"/>
      <c r="N372" s="166"/>
      <c r="O372" s="166"/>
    </row>
    <row r="373" spans="2:15" ht="12.75">
      <c r="B373" s="166"/>
      <c r="C373" s="166"/>
      <c r="D373" s="181"/>
      <c r="E373" s="181"/>
      <c r="F373" s="166"/>
      <c r="G373" s="166"/>
      <c r="H373" s="166"/>
      <c r="I373" s="166"/>
      <c r="J373" s="166"/>
      <c r="K373" s="166"/>
      <c r="L373" s="166"/>
      <c r="M373" s="166"/>
      <c r="N373" s="166"/>
      <c r="O373" s="166"/>
    </row>
    <row r="374" spans="2:15" ht="12.75">
      <c r="B374" s="166"/>
      <c r="C374" s="166"/>
      <c r="D374" s="181"/>
      <c r="E374" s="181"/>
      <c r="F374" s="166"/>
      <c r="G374" s="166"/>
      <c r="H374" s="166"/>
      <c r="I374" s="166"/>
      <c r="J374" s="166"/>
      <c r="K374" s="166"/>
      <c r="L374" s="166"/>
      <c r="M374" s="166"/>
      <c r="N374" s="166"/>
      <c r="O374" s="166"/>
    </row>
    <row r="375" spans="2:15" ht="12.75">
      <c r="B375" s="166"/>
      <c r="C375" s="166"/>
      <c r="D375" s="181"/>
      <c r="E375" s="181"/>
      <c r="F375" s="166"/>
      <c r="G375" s="166"/>
      <c r="H375" s="166"/>
      <c r="I375" s="166"/>
      <c r="J375" s="166"/>
      <c r="K375" s="166"/>
      <c r="L375" s="166"/>
      <c r="M375" s="166"/>
      <c r="N375" s="166"/>
      <c r="O375" s="166"/>
    </row>
    <row r="376" spans="2:15" ht="12.75">
      <c r="B376" s="166"/>
      <c r="C376" s="166"/>
      <c r="D376" s="181"/>
      <c r="E376" s="181"/>
      <c r="F376" s="166"/>
      <c r="G376" s="166"/>
      <c r="H376" s="166"/>
      <c r="I376" s="166"/>
      <c r="J376" s="166"/>
      <c r="K376" s="166"/>
      <c r="L376" s="166"/>
      <c r="M376" s="166"/>
      <c r="N376" s="166"/>
      <c r="O376" s="166"/>
    </row>
    <row r="377" spans="2:15" ht="12.75">
      <c r="B377" s="166"/>
      <c r="C377" s="166"/>
      <c r="D377" s="181"/>
      <c r="E377" s="181"/>
      <c r="F377" s="166"/>
      <c r="G377" s="166"/>
      <c r="H377" s="166"/>
      <c r="I377" s="166"/>
      <c r="J377" s="166"/>
      <c r="K377" s="166"/>
      <c r="L377" s="166"/>
      <c r="M377" s="166"/>
      <c r="N377" s="166"/>
      <c r="O377" s="166"/>
    </row>
    <row r="378" spans="2:15" ht="12.75">
      <c r="B378" s="166"/>
      <c r="C378" s="166"/>
      <c r="D378" s="181"/>
      <c r="E378" s="181"/>
      <c r="F378" s="166"/>
      <c r="G378" s="166"/>
      <c r="H378" s="166"/>
      <c r="I378" s="166"/>
      <c r="J378" s="166"/>
      <c r="K378" s="166"/>
      <c r="L378" s="166"/>
      <c r="M378" s="166"/>
      <c r="N378" s="166"/>
      <c r="O378" s="166"/>
    </row>
    <row r="379" spans="2:15" ht="12.75">
      <c r="B379" s="166"/>
      <c r="C379" s="166"/>
      <c r="D379" s="181"/>
      <c r="E379" s="181"/>
      <c r="F379" s="166"/>
      <c r="G379" s="166"/>
      <c r="H379" s="166"/>
      <c r="I379" s="166"/>
      <c r="J379" s="166"/>
      <c r="K379" s="166"/>
      <c r="L379" s="166"/>
      <c r="M379" s="166"/>
      <c r="N379" s="166"/>
      <c r="O379" s="166"/>
    </row>
    <row r="380" spans="2:15" ht="12.75">
      <c r="B380" s="166"/>
      <c r="C380" s="166"/>
      <c r="D380" s="181"/>
      <c r="E380" s="181"/>
      <c r="F380" s="166"/>
      <c r="G380" s="166"/>
      <c r="H380" s="166"/>
      <c r="I380" s="166"/>
      <c r="J380" s="166"/>
      <c r="K380" s="166"/>
      <c r="L380" s="166"/>
      <c r="M380" s="166"/>
      <c r="N380" s="166"/>
      <c r="O380" s="166"/>
    </row>
    <row r="381" spans="2:15" ht="12.75">
      <c r="B381" s="166"/>
      <c r="C381" s="166"/>
      <c r="D381" s="181"/>
      <c r="E381" s="181"/>
      <c r="F381" s="166"/>
      <c r="G381" s="166"/>
      <c r="H381" s="166"/>
      <c r="I381" s="166"/>
      <c r="J381" s="166"/>
      <c r="K381" s="166"/>
      <c r="L381" s="166"/>
      <c r="M381" s="166"/>
      <c r="N381" s="166"/>
      <c r="O381" s="166"/>
    </row>
    <row r="382" spans="2:15" ht="12.75">
      <c r="B382" s="166"/>
      <c r="C382" s="166"/>
      <c r="D382" s="181"/>
      <c r="E382" s="181"/>
      <c r="F382" s="166"/>
      <c r="G382" s="166"/>
      <c r="H382" s="166"/>
      <c r="I382" s="166"/>
      <c r="J382" s="166"/>
      <c r="K382" s="166"/>
      <c r="L382" s="166"/>
      <c r="M382" s="166"/>
      <c r="N382" s="166"/>
      <c r="O382" s="166"/>
    </row>
    <row r="383" spans="2:15" ht="12.75">
      <c r="B383" s="166"/>
      <c r="C383" s="166"/>
      <c r="D383" s="181"/>
      <c r="E383" s="181"/>
      <c r="F383" s="166"/>
      <c r="G383" s="166"/>
      <c r="H383" s="166"/>
      <c r="I383" s="166"/>
      <c r="J383" s="166"/>
      <c r="K383" s="166"/>
      <c r="L383" s="166"/>
      <c r="M383" s="166"/>
      <c r="N383" s="166"/>
      <c r="O383" s="166"/>
    </row>
    <row r="384" spans="2:15" ht="12.75">
      <c r="B384" s="166"/>
      <c r="C384" s="166"/>
      <c r="D384" s="181"/>
      <c r="E384" s="181"/>
      <c r="F384" s="166"/>
      <c r="G384" s="166"/>
      <c r="H384" s="166"/>
      <c r="I384" s="166"/>
      <c r="J384" s="166"/>
      <c r="K384" s="166"/>
      <c r="L384" s="166"/>
      <c r="M384" s="166"/>
      <c r="N384" s="166"/>
      <c r="O384" s="166"/>
    </row>
    <row r="385" spans="2:15" ht="12.75">
      <c r="B385" s="166"/>
      <c r="C385" s="166"/>
      <c r="D385" s="181"/>
      <c r="E385" s="181"/>
      <c r="F385" s="166"/>
      <c r="G385" s="166"/>
      <c r="H385" s="166"/>
      <c r="I385" s="166"/>
      <c r="J385" s="166"/>
      <c r="K385" s="166"/>
      <c r="L385" s="166"/>
      <c r="M385" s="166"/>
      <c r="N385" s="166"/>
      <c r="O385" s="166"/>
    </row>
    <row r="386" spans="2:15" ht="12.75">
      <c r="B386" s="166"/>
      <c r="C386" s="166"/>
      <c r="D386" s="181"/>
      <c r="E386" s="181"/>
      <c r="F386" s="166"/>
      <c r="G386" s="166"/>
      <c r="H386" s="166"/>
      <c r="I386" s="166"/>
      <c r="J386" s="166"/>
      <c r="K386" s="166"/>
      <c r="L386" s="166"/>
      <c r="M386" s="166"/>
      <c r="N386" s="166"/>
      <c r="O386" s="166"/>
    </row>
    <row r="387" spans="2:15" ht="12.75">
      <c r="B387" s="166"/>
      <c r="C387" s="166"/>
      <c r="D387" s="181"/>
      <c r="E387" s="181"/>
      <c r="F387" s="166"/>
      <c r="G387" s="166"/>
      <c r="H387" s="166"/>
      <c r="I387" s="166"/>
      <c r="J387" s="166"/>
      <c r="K387" s="166"/>
      <c r="L387" s="166"/>
      <c r="M387" s="166"/>
      <c r="N387" s="166"/>
      <c r="O387" s="166"/>
    </row>
    <row r="388" spans="2:15" ht="12.75">
      <c r="B388" s="166"/>
      <c r="C388" s="166"/>
      <c r="D388" s="181"/>
      <c r="E388" s="181"/>
      <c r="F388" s="166"/>
      <c r="G388" s="166"/>
      <c r="H388" s="166"/>
      <c r="I388" s="166"/>
      <c r="J388" s="166"/>
      <c r="K388" s="166"/>
      <c r="L388" s="166"/>
      <c r="M388" s="166"/>
      <c r="N388" s="166"/>
      <c r="O388" s="166"/>
    </row>
    <row r="389" spans="2:15" ht="12.75">
      <c r="B389" s="166"/>
      <c r="C389" s="166"/>
      <c r="D389" s="181"/>
      <c r="E389" s="181"/>
      <c r="F389" s="166"/>
      <c r="G389" s="166"/>
      <c r="H389" s="166"/>
      <c r="I389" s="166"/>
      <c r="J389" s="166"/>
      <c r="K389" s="166"/>
      <c r="L389" s="166"/>
      <c r="M389" s="166"/>
      <c r="N389" s="166"/>
      <c r="O389" s="166"/>
    </row>
    <row r="390" spans="2:15" ht="12.75">
      <c r="B390" s="166"/>
      <c r="C390" s="166"/>
      <c r="D390" s="181"/>
      <c r="E390" s="181"/>
      <c r="F390" s="166"/>
      <c r="G390" s="166"/>
      <c r="H390" s="166"/>
      <c r="I390" s="166"/>
      <c r="J390" s="166"/>
      <c r="K390" s="166"/>
      <c r="L390" s="166"/>
      <c r="M390" s="166"/>
      <c r="N390" s="166"/>
      <c r="O390" s="166"/>
    </row>
    <row r="391" spans="2:15" ht="12.75">
      <c r="B391" s="166"/>
      <c r="C391" s="166"/>
      <c r="D391" s="181"/>
      <c r="E391" s="181"/>
      <c r="F391" s="166"/>
      <c r="G391" s="166"/>
      <c r="H391" s="166"/>
      <c r="I391" s="166"/>
      <c r="J391" s="166"/>
      <c r="K391" s="166"/>
      <c r="L391" s="166"/>
      <c r="M391" s="166"/>
      <c r="N391" s="166"/>
      <c r="O391" s="166"/>
    </row>
    <row r="392" spans="2:15" ht="12.75">
      <c r="B392" s="166"/>
      <c r="C392" s="166"/>
      <c r="D392" s="181"/>
      <c r="E392" s="181"/>
      <c r="F392" s="166"/>
      <c r="G392" s="166"/>
      <c r="H392" s="166"/>
      <c r="I392" s="166"/>
      <c r="J392" s="166"/>
      <c r="K392" s="166"/>
      <c r="L392" s="166"/>
      <c r="M392" s="166"/>
      <c r="N392" s="166"/>
      <c r="O392" s="166"/>
    </row>
    <row r="393" spans="2:15" ht="12.75">
      <c r="B393" s="166"/>
      <c r="C393" s="166"/>
      <c r="D393" s="181"/>
      <c r="E393" s="181"/>
      <c r="F393" s="166"/>
      <c r="G393" s="166"/>
      <c r="H393" s="166"/>
      <c r="I393" s="166"/>
      <c r="J393" s="166"/>
      <c r="K393" s="166"/>
      <c r="L393" s="166"/>
      <c r="M393" s="166"/>
      <c r="N393" s="166"/>
      <c r="O393" s="166"/>
    </row>
    <row r="394" spans="2:15" ht="12.75">
      <c r="B394" s="166"/>
      <c r="C394" s="166"/>
      <c r="D394" s="181"/>
      <c r="E394" s="181"/>
      <c r="F394" s="166"/>
      <c r="G394" s="166"/>
      <c r="H394" s="166"/>
      <c r="I394" s="166"/>
      <c r="J394" s="166"/>
      <c r="K394" s="166"/>
      <c r="L394" s="166"/>
      <c r="M394" s="166"/>
      <c r="N394" s="166"/>
      <c r="O394" s="166"/>
    </row>
    <row r="395" spans="2:15" ht="12.75">
      <c r="B395" s="166"/>
      <c r="C395" s="166"/>
      <c r="D395" s="181"/>
      <c r="E395" s="181"/>
      <c r="F395" s="166"/>
      <c r="G395" s="166"/>
      <c r="H395" s="166"/>
      <c r="I395" s="166"/>
      <c r="J395" s="166"/>
      <c r="K395" s="166"/>
      <c r="L395" s="166"/>
      <c r="M395" s="166"/>
      <c r="N395" s="166"/>
      <c r="O395" s="166"/>
    </row>
    <row r="396" spans="2:15" ht="12.75">
      <c r="B396" s="166"/>
      <c r="C396" s="166"/>
      <c r="D396" s="181"/>
      <c r="E396" s="181"/>
      <c r="F396" s="166"/>
      <c r="G396" s="166"/>
      <c r="H396" s="166"/>
      <c r="I396" s="166"/>
      <c r="J396" s="166"/>
      <c r="K396" s="166"/>
      <c r="L396" s="166"/>
      <c r="M396" s="166"/>
      <c r="N396" s="166"/>
      <c r="O396" s="166"/>
    </row>
    <row r="397" spans="2:15" ht="12.75">
      <c r="B397" s="166"/>
      <c r="C397" s="166"/>
      <c r="D397" s="181"/>
      <c r="E397" s="181"/>
      <c r="F397" s="166"/>
      <c r="G397" s="166"/>
      <c r="H397" s="166"/>
      <c r="I397" s="166"/>
      <c r="J397" s="166"/>
      <c r="K397" s="166"/>
      <c r="L397" s="166"/>
      <c r="M397" s="166"/>
      <c r="N397" s="166"/>
      <c r="O397" s="166"/>
    </row>
    <row r="398" spans="2:15" ht="12.75">
      <c r="B398" s="166"/>
      <c r="C398" s="166"/>
      <c r="D398" s="181"/>
      <c r="E398" s="181"/>
      <c r="F398" s="166"/>
      <c r="G398" s="166"/>
      <c r="H398" s="166"/>
      <c r="I398" s="166"/>
      <c r="J398" s="166"/>
      <c r="K398" s="166"/>
      <c r="L398" s="166"/>
      <c r="M398" s="166"/>
      <c r="N398" s="166"/>
      <c r="O398" s="166"/>
    </row>
    <row r="399" spans="2:15" ht="12.75">
      <c r="B399" s="166"/>
      <c r="C399" s="166"/>
      <c r="D399" s="181"/>
      <c r="E399" s="181"/>
      <c r="F399" s="166"/>
      <c r="G399" s="166"/>
      <c r="H399" s="166"/>
      <c r="I399" s="166"/>
      <c r="J399" s="166"/>
      <c r="K399" s="166"/>
      <c r="L399" s="166"/>
      <c r="M399" s="166"/>
      <c r="N399" s="166"/>
      <c r="O399" s="166"/>
    </row>
    <row r="400" spans="2:15" ht="12.75">
      <c r="B400" s="166"/>
      <c r="C400" s="166"/>
      <c r="D400" s="181"/>
      <c r="E400" s="181"/>
      <c r="F400" s="166"/>
      <c r="G400" s="166"/>
      <c r="H400" s="166"/>
      <c r="I400" s="166"/>
      <c r="J400" s="166"/>
      <c r="K400" s="166"/>
      <c r="L400" s="166"/>
      <c r="M400" s="166"/>
      <c r="N400" s="166"/>
      <c r="O400" s="166"/>
    </row>
    <row r="401" spans="2:15" ht="12.75">
      <c r="B401" s="166"/>
      <c r="C401" s="166"/>
      <c r="D401" s="181"/>
      <c r="E401" s="181"/>
      <c r="F401" s="166"/>
      <c r="G401" s="166"/>
      <c r="H401" s="166"/>
      <c r="I401" s="166"/>
      <c r="J401" s="166"/>
      <c r="K401" s="166"/>
      <c r="L401" s="166"/>
      <c r="M401" s="166"/>
      <c r="N401" s="166"/>
      <c r="O401" s="166"/>
    </row>
    <row r="402" spans="2:15" ht="12.75">
      <c r="B402" s="166"/>
      <c r="C402" s="166"/>
      <c r="D402" s="181"/>
      <c r="E402" s="181"/>
      <c r="F402" s="166"/>
      <c r="G402" s="166"/>
      <c r="H402" s="166"/>
      <c r="I402" s="166"/>
      <c r="J402" s="166"/>
      <c r="K402" s="166"/>
      <c r="L402" s="166"/>
      <c r="M402" s="166"/>
      <c r="N402" s="166"/>
      <c r="O402" s="166"/>
    </row>
    <row r="403" spans="2:15" ht="12.75">
      <c r="B403" s="166"/>
      <c r="C403" s="166"/>
      <c r="D403" s="181"/>
      <c r="E403" s="181"/>
      <c r="F403" s="166"/>
      <c r="G403" s="166"/>
      <c r="H403" s="166"/>
      <c r="I403" s="166"/>
      <c r="J403" s="166"/>
      <c r="K403" s="166"/>
      <c r="L403" s="166"/>
      <c r="M403" s="166"/>
      <c r="N403" s="166"/>
      <c r="O403" s="166"/>
    </row>
    <row r="404" spans="2:15" ht="12.75">
      <c r="B404" s="166"/>
      <c r="C404" s="166"/>
      <c r="D404" s="181"/>
      <c r="E404" s="181"/>
      <c r="F404" s="166"/>
      <c r="G404" s="166"/>
      <c r="H404" s="166"/>
      <c r="I404" s="166"/>
      <c r="J404" s="166"/>
      <c r="K404" s="166"/>
      <c r="L404" s="166"/>
      <c r="M404" s="166"/>
      <c r="N404" s="166"/>
      <c r="O404" s="166"/>
    </row>
    <row r="405" spans="2:15" ht="12.75">
      <c r="B405" s="166"/>
      <c r="C405" s="166"/>
      <c r="D405" s="181"/>
      <c r="E405" s="181"/>
      <c r="F405" s="166"/>
      <c r="G405" s="166"/>
      <c r="H405" s="166"/>
      <c r="I405" s="166"/>
      <c r="J405" s="166"/>
      <c r="K405" s="166"/>
      <c r="L405" s="166"/>
      <c r="M405" s="166"/>
      <c r="N405" s="166"/>
      <c r="O405" s="166"/>
    </row>
    <row r="406" spans="2:15" ht="12.75">
      <c r="B406" s="166"/>
      <c r="C406" s="166"/>
      <c r="D406" s="181"/>
      <c r="E406" s="181"/>
      <c r="F406" s="166"/>
      <c r="G406" s="166"/>
      <c r="H406" s="166"/>
      <c r="I406" s="166"/>
      <c r="J406" s="166"/>
      <c r="K406" s="166"/>
      <c r="L406" s="166"/>
      <c r="M406" s="166"/>
      <c r="N406" s="166"/>
      <c r="O406" s="166"/>
    </row>
    <row r="407" spans="2:15" ht="12.75">
      <c r="B407" s="166"/>
      <c r="C407" s="166"/>
      <c r="D407" s="181"/>
      <c r="E407" s="181"/>
      <c r="F407" s="166"/>
      <c r="G407" s="166"/>
      <c r="H407" s="166"/>
      <c r="I407" s="166"/>
      <c r="J407" s="166"/>
      <c r="K407" s="166"/>
      <c r="L407" s="166"/>
      <c r="M407" s="166"/>
      <c r="N407" s="166"/>
      <c r="O407" s="166"/>
    </row>
    <row r="408" spans="2:15" ht="12.75">
      <c r="B408" s="166"/>
      <c r="C408" s="166"/>
      <c r="D408" s="181"/>
      <c r="E408" s="181"/>
      <c r="F408" s="166"/>
      <c r="G408" s="166"/>
      <c r="H408" s="166"/>
      <c r="I408" s="166"/>
      <c r="J408" s="166"/>
      <c r="K408" s="166"/>
      <c r="L408" s="166"/>
      <c r="M408" s="166"/>
      <c r="N408" s="166"/>
      <c r="O408" s="166"/>
    </row>
    <row r="409" spans="2:15" ht="12.75">
      <c r="B409" s="166"/>
      <c r="C409" s="166"/>
      <c r="D409" s="181"/>
      <c r="E409" s="181"/>
      <c r="F409" s="166"/>
      <c r="G409" s="166"/>
      <c r="H409" s="166"/>
      <c r="I409" s="166"/>
      <c r="J409" s="166"/>
      <c r="K409" s="166"/>
      <c r="L409" s="166"/>
      <c r="M409" s="166"/>
      <c r="N409" s="166"/>
      <c r="O409" s="166"/>
    </row>
    <row r="410" spans="2:15" ht="12.75">
      <c r="B410" s="166"/>
      <c r="C410" s="166"/>
      <c r="D410" s="181"/>
      <c r="E410" s="181"/>
      <c r="F410" s="166"/>
      <c r="G410" s="166"/>
      <c r="H410" s="166"/>
      <c r="I410" s="166"/>
      <c r="J410" s="166"/>
      <c r="K410" s="166"/>
      <c r="L410" s="166"/>
      <c r="M410" s="166"/>
      <c r="N410" s="166"/>
      <c r="O410" s="166"/>
    </row>
    <row r="411" spans="2:15" ht="12.75">
      <c r="B411" s="166"/>
      <c r="C411" s="166"/>
      <c r="D411" s="181"/>
      <c r="E411" s="181"/>
      <c r="F411" s="166"/>
      <c r="G411" s="166"/>
      <c r="H411" s="166"/>
      <c r="I411" s="166"/>
      <c r="J411" s="166"/>
      <c r="K411" s="166"/>
      <c r="L411" s="166"/>
      <c r="M411" s="166"/>
      <c r="N411" s="166"/>
      <c r="O411" s="166"/>
    </row>
    <row r="412" spans="2:15" ht="12.75">
      <c r="B412" s="166"/>
      <c r="C412" s="166"/>
      <c r="D412" s="181"/>
      <c r="E412" s="181"/>
      <c r="F412" s="166"/>
      <c r="G412" s="166"/>
      <c r="H412" s="166"/>
      <c r="I412" s="166"/>
      <c r="J412" s="166"/>
      <c r="K412" s="166"/>
      <c r="L412" s="166"/>
      <c r="M412" s="166"/>
      <c r="N412" s="166"/>
      <c r="O412" s="166"/>
    </row>
    <row r="413" spans="2:15" ht="12.75">
      <c r="B413" s="166"/>
      <c r="C413" s="166"/>
      <c r="D413" s="181"/>
      <c r="E413" s="181"/>
      <c r="F413" s="166"/>
      <c r="G413" s="166"/>
      <c r="H413" s="166"/>
      <c r="I413" s="166"/>
      <c r="J413" s="166"/>
      <c r="K413" s="166"/>
      <c r="L413" s="166"/>
      <c r="M413" s="166"/>
      <c r="N413" s="166"/>
      <c r="O413" s="166"/>
    </row>
    <row r="414" spans="2:15" ht="12.75">
      <c r="B414" s="166"/>
      <c r="C414" s="166"/>
      <c r="D414" s="181"/>
      <c r="E414" s="181"/>
      <c r="F414" s="166"/>
      <c r="G414" s="166"/>
      <c r="H414" s="166"/>
      <c r="I414" s="166"/>
      <c r="J414" s="166"/>
      <c r="K414" s="166"/>
      <c r="L414" s="166"/>
      <c r="M414" s="166"/>
      <c r="N414" s="166"/>
      <c r="O414" s="166"/>
    </row>
    <row r="415" spans="2:15" ht="12.75">
      <c r="B415" s="166"/>
      <c r="C415" s="166"/>
      <c r="D415" s="181"/>
      <c r="E415" s="181"/>
      <c r="F415" s="166"/>
      <c r="G415" s="166"/>
      <c r="H415" s="166"/>
      <c r="I415" s="166"/>
      <c r="J415" s="166"/>
      <c r="K415" s="166"/>
      <c r="L415" s="166"/>
      <c r="M415" s="166"/>
      <c r="N415" s="166"/>
      <c r="O415" s="166"/>
    </row>
    <row r="416" spans="2:15" ht="12.75">
      <c r="B416" s="166"/>
      <c r="C416" s="166"/>
      <c r="D416" s="181"/>
      <c r="E416" s="181"/>
      <c r="F416" s="166"/>
      <c r="G416" s="166"/>
      <c r="H416" s="166"/>
      <c r="I416" s="166"/>
      <c r="J416" s="166"/>
      <c r="K416" s="166"/>
      <c r="L416" s="166"/>
      <c r="M416" s="166"/>
      <c r="N416" s="166"/>
      <c r="O416" s="166"/>
    </row>
    <row r="417" spans="2:15" ht="12.75">
      <c r="B417" s="166"/>
      <c r="C417" s="166"/>
      <c r="D417" s="181"/>
      <c r="E417" s="181"/>
      <c r="F417" s="166"/>
      <c r="G417" s="166"/>
      <c r="H417" s="166"/>
      <c r="I417" s="166"/>
      <c r="J417" s="166"/>
      <c r="K417" s="166"/>
      <c r="L417" s="166"/>
      <c r="M417" s="166"/>
      <c r="N417" s="166"/>
      <c r="O417" s="166"/>
    </row>
    <row r="418" spans="2:15" ht="12.75">
      <c r="B418" s="166"/>
      <c r="C418" s="166"/>
      <c r="D418" s="181"/>
      <c r="E418" s="181"/>
      <c r="F418" s="166"/>
      <c r="G418" s="166"/>
      <c r="H418" s="166"/>
      <c r="I418" s="166"/>
      <c r="J418" s="166"/>
      <c r="K418" s="166"/>
      <c r="L418" s="166"/>
      <c r="M418" s="166"/>
      <c r="N418" s="166"/>
      <c r="O418" s="166"/>
    </row>
    <row r="419" spans="2:15" ht="12.75">
      <c r="B419" s="166"/>
      <c r="C419" s="166"/>
      <c r="D419" s="181"/>
      <c r="E419" s="181"/>
      <c r="F419" s="166"/>
      <c r="G419" s="166"/>
      <c r="H419" s="166"/>
      <c r="I419" s="166"/>
      <c r="J419" s="166"/>
      <c r="K419" s="166"/>
      <c r="L419" s="166"/>
      <c r="M419" s="166"/>
      <c r="N419" s="166"/>
      <c r="O419" s="166"/>
    </row>
    <row r="420" spans="2:15" ht="12.75">
      <c r="B420" s="166"/>
      <c r="C420" s="166"/>
      <c r="D420" s="181"/>
      <c r="E420" s="181"/>
      <c r="F420" s="166"/>
      <c r="G420" s="166"/>
      <c r="H420" s="166"/>
      <c r="I420" s="166"/>
      <c r="J420" s="166"/>
      <c r="K420" s="166"/>
      <c r="L420" s="166"/>
      <c r="M420" s="166"/>
      <c r="N420" s="166"/>
      <c r="O420" s="166"/>
    </row>
    <row r="421" spans="2:15" ht="12.75">
      <c r="B421" s="166"/>
      <c r="C421" s="166"/>
      <c r="D421" s="181"/>
      <c r="E421" s="181"/>
      <c r="F421" s="166"/>
      <c r="G421" s="166"/>
      <c r="H421" s="166"/>
      <c r="I421" s="166"/>
      <c r="J421" s="166"/>
      <c r="K421" s="166"/>
      <c r="L421" s="166"/>
      <c r="M421" s="166"/>
      <c r="N421" s="166"/>
      <c r="O421" s="166"/>
    </row>
    <row r="422" spans="2:15" ht="12.75">
      <c r="B422" s="166"/>
      <c r="C422" s="166"/>
      <c r="D422" s="181"/>
      <c r="E422" s="181"/>
      <c r="F422" s="166"/>
      <c r="G422" s="166"/>
      <c r="H422" s="166"/>
      <c r="I422" s="166"/>
      <c r="J422" s="166"/>
      <c r="K422" s="166"/>
      <c r="L422" s="166"/>
      <c r="M422" s="166"/>
      <c r="N422" s="166"/>
      <c r="O422" s="166"/>
    </row>
    <row r="423" spans="2:15" ht="12.75">
      <c r="B423" s="166"/>
      <c r="C423" s="166"/>
      <c r="D423" s="181"/>
      <c r="E423" s="181"/>
      <c r="F423" s="166"/>
      <c r="G423" s="166"/>
      <c r="H423" s="166"/>
      <c r="I423" s="166"/>
      <c r="J423" s="166"/>
      <c r="K423" s="166"/>
      <c r="L423" s="166"/>
      <c r="M423" s="166"/>
      <c r="N423" s="166"/>
      <c r="O423" s="166"/>
    </row>
    <row r="424" spans="2:15" ht="12.75">
      <c r="B424" s="166"/>
      <c r="C424" s="166"/>
      <c r="D424" s="181"/>
      <c r="E424" s="181"/>
      <c r="F424" s="166"/>
      <c r="G424" s="166"/>
      <c r="H424" s="166"/>
      <c r="I424" s="166"/>
      <c r="J424" s="166"/>
      <c r="K424" s="166"/>
      <c r="L424" s="166"/>
      <c r="M424" s="166"/>
      <c r="N424" s="166"/>
      <c r="O424" s="166"/>
    </row>
    <row r="425" spans="2:15" ht="12.75">
      <c r="B425" s="166"/>
      <c r="C425" s="166"/>
      <c r="D425" s="181"/>
      <c r="E425" s="181"/>
      <c r="F425" s="166"/>
      <c r="G425" s="166"/>
      <c r="H425" s="166"/>
      <c r="I425" s="166"/>
      <c r="J425" s="166"/>
      <c r="K425" s="166"/>
      <c r="L425" s="166"/>
      <c r="M425" s="166"/>
      <c r="N425" s="166"/>
      <c r="O425" s="166"/>
    </row>
    <row r="426" spans="2:15" ht="12.75">
      <c r="B426" s="166"/>
      <c r="C426" s="166"/>
      <c r="D426" s="181"/>
      <c r="E426" s="181"/>
      <c r="F426" s="166"/>
      <c r="G426" s="166"/>
      <c r="H426" s="166"/>
      <c r="I426" s="166"/>
      <c r="J426" s="166"/>
      <c r="K426" s="166"/>
      <c r="L426" s="166"/>
      <c r="M426" s="166"/>
      <c r="N426" s="166"/>
      <c r="O426" s="166"/>
    </row>
    <row r="427" spans="2:15" ht="12.75">
      <c r="B427" s="166"/>
      <c r="C427" s="166"/>
      <c r="D427" s="181"/>
      <c r="E427" s="181"/>
      <c r="F427" s="166"/>
      <c r="G427" s="166"/>
      <c r="H427" s="166"/>
      <c r="I427" s="166"/>
      <c r="J427" s="166"/>
      <c r="K427" s="166"/>
      <c r="L427" s="166"/>
      <c r="M427" s="166"/>
      <c r="N427" s="166"/>
      <c r="O427" s="166"/>
    </row>
    <row r="428" spans="2:15" ht="12.75">
      <c r="B428" s="166"/>
      <c r="C428" s="166"/>
      <c r="D428" s="181"/>
      <c r="E428" s="181"/>
      <c r="F428" s="166"/>
      <c r="G428" s="166"/>
      <c r="H428" s="166"/>
      <c r="I428" s="166"/>
      <c r="J428" s="166"/>
      <c r="K428" s="166"/>
      <c r="L428" s="166"/>
      <c r="M428" s="166"/>
      <c r="N428" s="166"/>
      <c r="O428" s="166"/>
    </row>
    <row r="429" spans="2:15" ht="12.75">
      <c r="B429" s="166"/>
      <c r="C429" s="166"/>
      <c r="D429" s="181"/>
      <c r="E429" s="181"/>
      <c r="F429" s="166"/>
      <c r="G429" s="166"/>
      <c r="H429" s="166"/>
      <c r="I429" s="166"/>
      <c r="J429" s="166"/>
      <c r="K429" s="166"/>
      <c r="L429" s="166"/>
      <c r="M429" s="166"/>
      <c r="N429" s="166"/>
      <c r="O429" s="166"/>
    </row>
    <row r="430" spans="2:15" ht="12.75">
      <c r="B430" s="166"/>
      <c r="C430" s="166"/>
      <c r="D430" s="181"/>
      <c r="E430" s="181"/>
      <c r="F430" s="166"/>
      <c r="G430" s="166"/>
      <c r="H430" s="166"/>
      <c r="I430" s="166"/>
      <c r="J430" s="166"/>
      <c r="K430" s="166"/>
      <c r="L430" s="166"/>
      <c r="M430" s="166"/>
      <c r="N430" s="166"/>
      <c r="O430" s="166"/>
    </row>
    <row r="431" spans="2:15" ht="12.75">
      <c r="B431" s="166"/>
      <c r="C431" s="166"/>
      <c r="D431" s="181"/>
      <c r="E431" s="181"/>
      <c r="F431" s="166"/>
      <c r="G431" s="166"/>
      <c r="H431" s="166"/>
      <c r="I431" s="166"/>
      <c r="J431" s="166"/>
      <c r="K431" s="166"/>
      <c r="L431" s="166"/>
      <c r="M431" s="166"/>
      <c r="N431" s="166"/>
      <c r="O431" s="166"/>
    </row>
    <row r="432" spans="2:15" ht="12.75">
      <c r="B432" s="166"/>
      <c r="C432" s="166"/>
      <c r="D432" s="181"/>
      <c r="E432" s="181"/>
      <c r="F432" s="166"/>
      <c r="G432" s="166"/>
      <c r="H432" s="166"/>
      <c r="I432" s="166"/>
      <c r="J432" s="166"/>
      <c r="K432" s="166"/>
      <c r="L432" s="166"/>
      <c r="M432" s="166"/>
      <c r="N432" s="166"/>
      <c r="O432" s="166"/>
    </row>
    <row r="433" spans="2:15" ht="12.75">
      <c r="B433" s="166"/>
      <c r="C433" s="166"/>
      <c r="D433" s="181"/>
      <c r="E433" s="181"/>
      <c r="F433" s="166"/>
      <c r="G433" s="166"/>
      <c r="H433" s="166"/>
      <c r="I433" s="166"/>
      <c r="J433" s="166"/>
      <c r="K433" s="166"/>
      <c r="L433" s="166"/>
      <c r="M433" s="166"/>
      <c r="N433" s="166"/>
      <c r="O433" s="166"/>
    </row>
    <row r="434" spans="2:15" ht="12.75">
      <c r="B434" s="166"/>
      <c r="C434" s="166"/>
      <c r="D434" s="181"/>
      <c r="E434" s="181"/>
      <c r="F434" s="166"/>
      <c r="G434" s="166"/>
      <c r="H434" s="166"/>
      <c r="I434" s="166"/>
      <c r="J434" s="166"/>
      <c r="K434" s="166"/>
      <c r="L434" s="166"/>
      <c r="M434" s="166"/>
      <c r="N434" s="166"/>
      <c r="O434" s="166"/>
    </row>
    <row r="435" spans="2:15" ht="12.75">
      <c r="B435" s="166"/>
      <c r="C435" s="166"/>
      <c r="D435" s="181"/>
      <c r="E435" s="181"/>
      <c r="F435" s="166"/>
      <c r="G435" s="166"/>
      <c r="H435" s="166"/>
      <c r="I435" s="166"/>
      <c r="J435" s="166"/>
      <c r="K435" s="166"/>
      <c r="L435" s="166"/>
      <c r="M435" s="166"/>
      <c r="N435" s="166"/>
      <c r="O435" s="166"/>
    </row>
    <row r="436" spans="2:15" ht="12.75">
      <c r="B436" s="166"/>
      <c r="C436" s="166"/>
      <c r="D436" s="181"/>
      <c r="E436" s="181"/>
      <c r="F436" s="166"/>
      <c r="G436" s="166"/>
      <c r="H436" s="166"/>
      <c r="I436" s="166"/>
      <c r="J436" s="166"/>
      <c r="K436" s="166"/>
      <c r="L436" s="166"/>
      <c r="M436" s="166"/>
      <c r="N436" s="166"/>
      <c r="O436" s="166"/>
    </row>
    <row r="437" spans="2:15" ht="12.75">
      <c r="B437" s="166"/>
      <c r="C437" s="166"/>
      <c r="D437" s="181"/>
      <c r="E437" s="181"/>
      <c r="F437" s="166"/>
      <c r="G437" s="166"/>
      <c r="H437" s="166"/>
      <c r="I437" s="166"/>
      <c r="J437" s="166"/>
      <c r="K437" s="166"/>
      <c r="L437" s="166"/>
      <c r="M437" s="166"/>
      <c r="N437" s="166"/>
      <c r="O437" s="166"/>
    </row>
    <row r="438" spans="2:15" ht="12.75">
      <c r="B438" s="166"/>
      <c r="C438" s="166"/>
      <c r="D438" s="181"/>
      <c r="E438" s="181"/>
      <c r="F438" s="166"/>
      <c r="G438" s="166"/>
      <c r="H438" s="166"/>
      <c r="I438" s="166"/>
      <c r="J438" s="166"/>
      <c r="K438" s="166"/>
      <c r="L438" s="166"/>
      <c r="M438" s="166"/>
      <c r="N438" s="166"/>
      <c r="O438" s="166"/>
    </row>
    <row r="439" spans="2:15" ht="12.75">
      <c r="B439" s="166"/>
      <c r="C439" s="166"/>
      <c r="D439" s="181"/>
      <c r="E439" s="181"/>
      <c r="F439" s="166"/>
      <c r="G439" s="166"/>
      <c r="H439" s="166"/>
      <c r="I439" s="166"/>
      <c r="J439" s="166"/>
      <c r="K439" s="166"/>
      <c r="L439" s="166"/>
      <c r="M439" s="166"/>
      <c r="N439" s="166"/>
      <c r="O439" s="166"/>
    </row>
    <row r="440" spans="2:15" ht="12.75">
      <c r="B440" s="166"/>
      <c r="C440" s="166"/>
      <c r="D440" s="181"/>
      <c r="E440" s="181"/>
      <c r="F440" s="166"/>
      <c r="G440" s="166"/>
      <c r="H440" s="166"/>
      <c r="I440" s="166"/>
      <c r="J440" s="166"/>
      <c r="K440" s="166"/>
      <c r="L440" s="166"/>
      <c r="M440" s="166"/>
      <c r="N440" s="166"/>
      <c r="O440" s="166"/>
    </row>
    <row r="441" spans="2:15" ht="12.75">
      <c r="B441" s="166"/>
      <c r="C441" s="166"/>
      <c r="D441" s="181"/>
      <c r="E441" s="181"/>
      <c r="F441" s="166"/>
      <c r="G441" s="166"/>
      <c r="H441" s="166"/>
      <c r="I441" s="166"/>
      <c r="J441" s="166"/>
      <c r="K441" s="166"/>
      <c r="L441" s="166"/>
      <c r="M441" s="166"/>
      <c r="N441" s="166"/>
      <c r="O441" s="166"/>
    </row>
    <row r="442" spans="2:15" ht="12.75">
      <c r="B442" s="166"/>
      <c r="C442" s="166"/>
      <c r="D442" s="181"/>
      <c r="E442" s="181"/>
      <c r="F442" s="166"/>
      <c r="G442" s="166"/>
      <c r="H442" s="166"/>
      <c r="I442" s="166"/>
      <c r="J442" s="166"/>
      <c r="K442" s="166"/>
      <c r="L442" s="166"/>
      <c r="M442" s="166"/>
      <c r="N442" s="166"/>
      <c r="O442" s="166"/>
    </row>
    <row r="443" spans="2:15" ht="12.75">
      <c r="B443" s="166"/>
      <c r="C443" s="166"/>
      <c r="D443" s="181"/>
      <c r="E443" s="181"/>
      <c r="F443" s="166"/>
      <c r="G443" s="166"/>
      <c r="H443" s="166"/>
      <c r="I443" s="166"/>
      <c r="J443" s="166"/>
      <c r="K443" s="166"/>
      <c r="L443" s="166"/>
      <c r="M443" s="166"/>
      <c r="N443" s="166"/>
      <c r="O443" s="166"/>
    </row>
    <row r="444" spans="2:15" ht="12.75">
      <c r="B444" s="166"/>
      <c r="C444" s="166"/>
      <c r="D444" s="181"/>
      <c r="E444" s="181"/>
      <c r="F444" s="166"/>
      <c r="G444" s="166"/>
      <c r="H444" s="166"/>
      <c r="I444" s="166"/>
      <c r="J444" s="166"/>
      <c r="K444" s="166"/>
      <c r="L444" s="166"/>
      <c r="M444" s="166"/>
      <c r="N444" s="166"/>
      <c r="O444" s="166"/>
    </row>
    <row r="445" spans="2:15" ht="12.75">
      <c r="B445" s="166"/>
      <c r="C445" s="166"/>
      <c r="D445" s="181"/>
      <c r="E445" s="181"/>
      <c r="F445" s="166"/>
      <c r="G445" s="166"/>
      <c r="H445" s="166"/>
      <c r="I445" s="166"/>
      <c r="J445" s="166"/>
      <c r="K445" s="166"/>
      <c r="L445" s="166"/>
      <c r="M445" s="166"/>
      <c r="N445" s="166"/>
      <c r="O445" s="166"/>
    </row>
    <row r="446" spans="2:15" ht="12.75">
      <c r="B446" s="166"/>
      <c r="C446" s="166"/>
      <c r="D446" s="181"/>
      <c r="E446" s="181"/>
      <c r="F446" s="166"/>
      <c r="G446" s="166"/>
      <c r="H446" s="166"/>
      <c r="I446" s="166"/>
      <c r="J446" s="166"/>
      <c r="K446" s="166"/>
      <c r="L446" s="166"/>
      <c r="M446" s="166"/>
      <c r="N446" s="166"/>
      <c r="O446" s="166"/>
    </row>
    <row r="447" spans="2:15" ht="12.75">
      <c r="B447" s="166"/>
      <c r="C447" s="166"/>
      <c r="D447" s="181"/>
      <c r="E447" s="181"/>
      <c r="F447" s="166"/>
      <c r="G447" s="166"/>
      <c r="H447" s="166"/>
      <c r="I447" s="166"/>
      <c r="J447" s="166"/>
      <c r="K447" s="166"/>
      <c r="L447" s="166"/>
      <c r="M447" s="166"/>
      <c r="N447" s="166"/>
      <c r="O447" s="166"/>
    </row>
    <row r="448" spans="2:15" ht="12.75">
      <c r="B448" s="166"/>
      <c r="C448" s="166"/>
      <c r="D448" s="181"/>
      <c r="E448" s="181"/>
      <c r="F448" s="166"/>
      <c r="G448" s="166"/>
      <c r="H448" s="166"/>
      <c r="I448" s="166"/>
      <c r="J448" s="166"/>
      <c r="K448" s="166"/>
      <c r="L448" s="166"/>
      <c r="M448" s="166"/>
      <c r="N448" s="166"/>
      <c r="O448" s="166"/>
    </row>
    <row r="449" spans="2:15" ht="12.75">
      <c r="B449" s="166"/>
      <c r="C449" s="166"/>
      <c r="D449" s="181"/>
      <c r="E449" s="181"/>
      <c r="F449" s="166"/>
      <c r="G449" s="166"/>
      <c r="H449" s="166"/>
      <c r="I449" s="166"/>
      <c r="J449" s="166"/>
      <c r="K449" s="166"/>
      <c r="L449" s="166"/>
      <c r="M449" s="166"/>
      <c r="N449" s="166"/>
      <c r="O449" s="166"/>
    </row>
    <row r="450" spans="2:15" ht="12.75">
      <c r="B450" s="166"/>
      <c r="C450" s="166"/>
      <c r="D450" s="181"/>
      <c r="E450" s="181"/>
      <c r="F450" s="166"/>
      <c r="G450" s="166"/>
      <c r="H450" s="166"/>
      <c r="I450" s="166"/>
      <c r="J450" s="166"/>
      <c r="K450" s="166"/>
      <c r="L450" s="166"/>
      <c r="M450" s="166"/>
      <c r="N450" s="166"/>
      <c r="O450" s="166"/>
    </row>
    <row r="451" spans="2:15" ht="12.75">
      <c r="B451" s="166"/>
      <c r="C451" s="166"/>
      <c r="D451" s="181"/>
      <c r="E451" s="181"/>
      <c r="F451" s="166"/>
      <c r="G451" s="166"/>
      <c r="H451" s="166"/>
      <c r="I451" s="166"/>
      <c r="J451" s="166"/>
      <c r="K451" s="166"/>
      <c r="L451" s="166"/>
      <c r="M451" s="166"/>
      <c r="N451" s="166"/>
      <c r="O451" s="166"/>
    </row>
    <row r="452" spans="2:15" ht="12.75">
      <c r="B452" s="166"/>
      <c r="C452" s="166"/>
      <c r="D452" s="181"/>
      <c r="E452" s="181"/>
      <c r="F452" s="166"/>
      <c r="G452" s="166"/>
      <c r="H452" s="166"/>
      <c r="I452" s="166"/>
      <c r="J452" s="166"/>
      <c r="K452" s="166"/>
      <c r="L452" s="166"/>
      <c r="M452" s="166"/>
      <c r="N452" s="166"/>
      <c r="O452" s="166"/>
    </row>
    <row r="453" spans="2:15" ht="12.75">
      <c r="B453" s="166"/>
      <c r="C453" s="166"/>
      <c r="D453" s="181"/>
      <c r="E453" s="181"/>
      <c r="F453" s="166"/>
      <c r="G453" s="166"/>
      <c r="H453" s="166"/>
      <c r="I453" s="166"/>
      <c r="J453" s="166"/>
      <c r="K453" s="166"/>
      <c r="L453" s="166"/>
      <c r="M453" s="166"/>
      <c r="N453" s="166"/>
      <c r="O453" s="166"/>
    </row>
    <row r="454" spans="2:15" ht="12.75">
      <c r="B454" s="166"/>
      <c r="C454" s="166"/>
      <c r="D454" s="181"/>
      <c r="E454" s="181"/>
      <c r="F454" s="166"/>
      <c r="G454" s="166"/>
      <c r="H454" s="166"/>
      <c r="I454" s="166"/>
      <c r="J454" s="166"/>
      <c r="K454" s="166"/>
      <c r="L454" s="166"/>
      <c r="M454" s="166"/>
      <c r="N454" s="166"/>
      <c r="O454" s="166"/>
    </row>
    <row r="455" spans="2:15" ht="12.75">
      <c r="B455" s="166"/>
      <c r="C455" s="166"/>
      <c r="D455" s="181"/>
      <c r="E455" s="181"/>
      <c r="F455" s="166"/>
      <c r="G455" s="166"/>
      <c r="H455" s="166"/>
      <c r="I455" s="166"/>
      <c r="J455" s="166"/>
      <c r="K455" s="166"/>
      <c r="L455" s="166"/>
      <c r="M455" s="166"/>
      <c r="N455" s="166"/>
      <c r="O455" s="166"/>
    </row>
    <row r="456" spans="2:15" ht="12.75">
      <c r="B456" s="166"/>
      <c r="C456" s="166"/>
      <c r="D456" s="181"/>
      <c r="E456" s="181"/>
      <c r="F456" s="166"/>
      <c r="G456" s="166"/>
      <c r="H456" s="166"/>
      <c r="I456" s="166"/>
      <c r="J456" s="166"/>
      <c r="K456" s="166"/>
      <c r="L456" s="166"/>
      <c r="M456" s="166"/>
      <c r="N456" s="166"/>
      <c r="O456" s="166"/>
    </row>
    <row r="457" spans="2:15" ht="12.75">
      <c r="B457" s="166"/>
      <c r="C457" s="166"/>
      <c r="D457" s="181"/>
      <c r="E457" s="181"/>
      <c r="F457" s="166"/>
      <c r="G457" s="166"/>
      <c r="H457" s="166"/>
      <c r="I457" s="166"/>
      <c r="J457" s="166"/>
      <c r="K457" s="166"/>
      <c r="L457" s="166"/>
      <c r="M457" s="166"/>
      <c r="N457" s="166"/>
      <c r="O457" s="166"/>
    </row>
    <row r="458" spans="2:15" ht="12.75">
      <c r="B458" s="166"/>
      <c r="C458" s="166"/>
      <c r="D458" s="181"/>
      <c r="E458" s="181"/>
      <c r="F458" s="166"/>
      <c r="G458" s="166"/>
      <c r="H458" s="166"/>
      <c r="I458" s="166"/>
      <c r="J458" s="166"/>
      <c r="K458" s="166"/>
      <c r="L458" s="166"/>
      <c r="M458" s="166"/>
      <c r="N458" s="166"/>
      <c r="O458" s="166"/>
    </row>
    <row r="459" spans="2:15" ht="12.75">
      <c r="B459" s="166"/>
      <c r="C459" s="166"/>
      <c r="D459" s="181"/>
      <c r="E459" s="181"/>
      <c r="F459" s="166"/>
      <c r="G459" s="166"/>
      <c r="H459" s="166"/>
      <c r="I459" s="166"/>
      <c r="J459" s="166"/>
      <c r="K459" s="166"/>
      <c r="L459" s="166"/>
      <c r="M459" s="166"/>
      <c r="N459" s="166"/>
      <c r="O459" s="166"/>
    </row>
    <row r="460" spans="2:15" ht="12.75">
      <c r="B460" s="166"/>
      <c r="C460" s="166"/>
      <c r="D460" s="181"/>
      <c r="E460" s="181"/>
      <c r="F460" s="166"/>
      <c r="G460" s="166"/>
      <c r="H460" s="166"/>
      <c r="I460" s="166"/>
      <c r="J460" s="166"/>
      <c r="K460" s="166"/>
      <c r="L460" s="166"/>
      <c r="M460" s="166"/>
      <c r="N460" s="166"/>
      <c r="O460" s="166"/>
    </row>
    <row r="461" spans="2:15" ht="12.75">
      <c r="B461" s="166"/>
      <c r="C461" s="166"/>
      <c r="D461" s="181"/>
      <c r="E461" s="181"/>
      <c r="F461" s="166"/>
      <c r="G461" s="166"/>
      <c r="H461" s="166"/>
      <c r="I461" s="166"/>
      <c r="J461" s="166"/>
      <c r="K461" s="166"/>
      <c r="L461" s="166"/>
      <c r="M461" s="166"/>
      <c r="N461" s="166"/>
      <c r="O461" s="166"/>
    </row>
    <row r="462" spans="2:15" ht="12.75">
      <c r="B462" s="166"/>
      <c r="C462" s="166"/>
      <c r="D462" s="181"/>
      <c r="E462" s="181"/>
      <c r="F462" s="166"/>
      <c r="G462" s="166"/>
      <c r="H462" s="166"/>
      <c r="I462" s="166"/>
      <c r="J462" s="166"/>
      <c r="K462" s="166"/>
      <c r="L462" s="166"/>
      <c r="M462" s="166"/>
      <c r="N462" s="166"/>
      <c r="O462" s="166"/>
    </row>
    <row r="463" spans="2:15" ht="12.75">
      <c r="B463" s="166"/>
      <c r="C463" s="166"/>
      <c r="D463" s="181"/>
      <c r="E463" s="181"/>
      <c r="F463" s="166"/>
      <c r="G463" s="166"/>
      <c r="H463" s="166"/>
      <c r="I463" s="166"/>
      <c r="J463" s="166"/>
      <c r="K463" s="166"/>
      <c r="L463" s="166"/>
      <c r="M463" s="166"/>
      <c r="N463" s="166"/>
      <c r="O463" s="166"/>
    </row>
    <row r="464" spans="2:15" ht="12.75">
      <c r="B464" s="166"/>
      <c r="C464" s="166"/>
      <c r="D464" s="181"/>
      <c r="E464" s="181"/>
      <c r="F464" s="166"/>
      <c r="G464" s="166"/>
      <c r="H464" s="166"/>
      <c r="I464" s="166"/>
      <c r="J464" s="166"/>
      <c r="K464" s="166"/>
      <c r="L464" s="166"/>
      <c r="M464" s="166"/>
      <c r="N464" s="166"/>
      <c r="O464" s="166"/>
    </row>
    <row r="465" spans="2:15" ht="12.75">
      <c r="B465" s="166"/>
      <c r="C465" s="166"/>
      <c r="D465" s="181"/>
      <c r="E465" s="181"/>
      <c r="F465" s="166"/>
      <c r="G465" s="166"/>
      <c r="H465" s="166"/>
      <c r="I465" s="166"/>
      <c r="J465" s="166"/>
      <c r="K465" s="166"/>
      <c r="L465" s="166"/>
      <c r="M465" s="166"/>
      <c r="N465" s="166"/>
      <c r="O465" s="166"/>
    </row>
    <row r="466" spans="2:15" ht="12.75">
      <c r="B466" s="166"/>
      <c r="C466" s="166"/>
      <c r="D466" s="181"/>
      <c r="E466" s="181"/>
      <c r="F466" s="166"/>
      <c r="G466" s="166"/>
      <c r="H466" s="166"/>
      <c r="I466" s="166"/>
      <c r="J466" s="166"/>
      <c r="K466" s="166"/>
      <c r="L466" s="166"/>
      <c r="M466" s="166"/>
      <c r="N466" s="166"/>
      <c r="O466" s="166"/>
    </row>
    <row r="467" spans="2:15" ht="12.75">
      <c r="B467" s="166"/>
      <c r="C467" s="166"/>
      <c r="D467" s="181"/>
      <c r="E467" s="181"/>
      <c r="F467" s="166"/>
      <c r="G467" s="166"/>
      <c r="H467" s="166"/>
      <c r="I467" s="166"/>
      <c r="J467" s="166"/>
      <c r="K467" s="166"/>
      <c r="L467" s="166"/>
      <c r="M467" s="166"/>
      <c r="N467" s="166"/>
      <c r="O467" s="166"/>
    </row>
    <row r="468" spans="2:15" ht="12.75">
      <c r="B468" s="166"/>
      <c r="C468" s="166"/>
      <c r="D468" s="181"/>
      <c r="E468" s="181"/>
      <c r="F468" s="166"/>
      <c r="G468" s="166"/>
      <c r="H468" s="166"/>
      <c r="I468" s="166"/>
      <c r="J468" s="166"/>
      <c r="K468" s="166"/>
      <c r="L468" s="166"/>
      <c r="M468" s="166"/>
      <c r="N468" s="166"/>
      <c r="O468" s="166"/>
    </row>
    <row r="469" spans="2:15" ht="12.75">
      <c r="B469" s="166"/>
      <c r="C469" s="166"/>
      <c r="D469" s="181"/>
      <c r="E469" s="181"/>
      <c r="F469" s="166"/>
      <c r="G469" s="166"/>
      <c r="H469" s="166"/>
      <c r="I469" s="166"/>
      <c r="J469" s="166"/>
      <c r="K469" s="166"/>
      <c r="L469" s="166"/>
      <c r="M469" s="166"/>
      <c r="N469" s="166"/>
      <c r="O469" s="166"/>
    </row>
    <row r="470" spans="2:15" ht="12.75">
      <c r="B470" s="166"/>
      <c r="C470" s="166"/>
      <c r="D470" s="181"/>
      <c r="E470" s="181"/>
      <c r="F470" s="166"/>
      <c r="G470" s="166"/>
      <c r="H470" s="166"/>
      <c r="I470" s="166"/>
      <c r="J470" s="166"/>
      <c r="K470" s="166"/>
      <c r="L470" s="166"/>
      <c r="M470" s="166"/>
      <c r="N470" s="166"/>
      <c r="O470" s="166"/>
    </row>
    <row r="471" spans="2:15" ht="12.75">
      <c r="B471" s="166"/>
      <c r="C471" s="166"/>
      <c r="D471" s="181"/>
      <c r="E471" s="181"/>
      <c r="F471" s="166"/>
      <c r="G471" s="166"/>
      <c r="H471" s="166"/>
      <c r="I471" s="166"/>
      <c r="J471" s="166"/>
      <c r="K471" s="166"/>
      <c r="L471" s="166"/>
      <c r="M471" s="166"/>
      <c r="N471" s="166"/>
      <c r="O471" s="166"/>
    </row>
    <row r="472" spans="2:15" ht="12.75">
      <c r="B472" s="166"/>
      <c r="C472" s="166"/>
      <c r="D472" s="181"/>
      <c r="E472" s="181"/>
      <c r="F472" s="166"/>
      <c r="G472" s="166"/>
      <c r="H472" s="166"/>
      <c r="I472" s="166"/>
      <c r="J472" s="166"/>
      <c r="K472" s="166"/>
      <c r="L472" s="166"/>
      <c r="M472" s="166"/>
      <c r="N472" s="166"/>
      <c r="O472" s="166"/>
    </row>
    <row r="473" spans="2:15" ht="12.75">
      <c r="B473" s="166"/>
      <c r="C473" s="166"/>
      <c r="D473" s="181"/>
      <c r="E473" s="181"/>
      <c r="F473" s="166"/>
      <c r="G473" s="166"/>
      <c r="H473" s="166"/>
      <c r="I473" s="166"/>
      <c r="J473" s="166"/>
      <c r="K473" s="166"/>
      <c r="L473" s="166"/>
      <c r="M473" s="166"/>
      <c r="N473" s="166"/>
      <c r="O473" s="166"/>
    </row>
    <row r="474" spans="2:15" ht="12.75">
      <c r="B474" s="166"/>
      <c r="C474" s="166"/>
      <c r="D474" s="181"/>
      <c r="E474" s="181"/>
      <c r="F474" s="166"/>
      <c r="G474" s="166"/>
      <c r="H474" s="166"/>
      <c r="I474" s="166"/>
      <c r="J474" s="166"/>
      <c r="K474" s="166"/>
      <c r="L474" s="166"/>
      <c r="M474" s="166"/>
      <c r="N474" s="166"/>
      <c r="O474" s="166"/>
    </row>
    <row r="475" spans="2:15" ht="12.75">
      <c r="B475" s="166"/>
      <c r="C475" s="166"/>
      <c r="D475" s="181"/>
      <c r="E475" s="181"/>
      <c r="F475" s="166"/>
      <c r="G475" s="166"/>
      <c r="H475" s="166"/>
      <c r="I475" s="166"/>
      <c r="J475" s="166"/>
      <c r="K475" s="166"/>
      <c r="L475" s="166"/>
      <c r="M475" s="166"/>
      <c r="N475" s="166"/>
      <c r="O475" s="166"/>
    </row>
    <row r="476" spans="2:15" ht="12.75">
      <c r="B476" s="166"/>
      <c r="C476" s="166"/>
      <c r="D476" s="181"/>
      <c r="E476" s="181"/>
      <c r="F476" s="166"/>
      <c r="G476" s="166"/>
      <c r="H476" s="166"/>
      <c r="I476" s="166"/>
      <c r="J476" s="166"/>
      <c r="K476" s="166"/>
      <c r="L476" s="166"/>
      <c r="M476" s="166"/>
      <c r="N476" s="166"/>
      <c r="O476" s="166"/>
    </row>
    <row r="477" spans="2:15" ht="12.75">
      <c r="B477" s="166"/>
      <c r="C477" s="166"/>
      <c r="D477" s="181"/>
      <c r="E477" s="181"/>
      <c r="F477" s="166"/>
      <c r="G477" s="166"/>
      <c r="H477" s="166"/>
      <c r="I477" s="166"/>
      <c r="J477" s="166"/>
      <c r="K477" s="166"/>
      <c r="L477" s="166"/>
      <c r="M477" s="166"/>
      <c r="N477" s="166"/>
      <c r="O477" s="166"/>
    </row>
    <row r="478" spans="2:15" ht="12.75">
      <c r="B478" s="166"/>
      <c r="C478" s="166"/>
      <c r="D478" s="181"/>
      <c r="E478" s="181"/>
      <c r="F478" s="166"/>
      <c r="G478" s="166"/>
      <c r="H478" s="166"/>
      <c r="I478" s="166"/>
      <c r="J478" s="166"/>
      <c r="K478" s="166"/>
      <c r="L478" s="166"/>
      <c r="M478" s="166"/>
      <c r="N478" s="166"/>
      <c r="O478" s="166"/>
    </row>
    <row r="479" spans="2:15" ht="12.75">
      <c r="B479" s="166"/>
      <c r="C479" s="166"/>
      <c r="D479" s="181"/>
      <c r="E479" s="181"/>
      <c r="F479" s="166"/>
      <c r="G479" s="166"/>
      <c r="H479" s="166"/>
      <c r="I479" s="166"/>
      <c r="J479" s="166"/>
      <c r="K479" s="166"/>
      <c r="L479" s="166"/>
      <c r="M479" s="166"/>
      <c r="N479" s="166"/>
      <c r="O479" s="166"/>
    </row>
    <row r="480" spans="2:15" ht="12.75">
      <c r="B480" s="166"/>
      <c r="C480" s="166"/>
      <c r="D480" s="181"/>
      <c r="E480" s="181"/>
      <c r="F480" s="166"/>
      <c r="G480" s="166"/>
      <c r="H480" s="166"/>
      <c r="I480" s="166"/>
      <c r="J480" s="166"/>
      <c r="K480" s="166"/>
      <c r="L480" s="166"/>
      <c r="M480" s="166"/>
      <c r="N480" s="166"/>
      <c r="O480" s="166"/>
    </row>
    <row r="481" spans="2:15" ht="12.75">
      <c r="B481" s="166"/>
      <c r="C481" s="166"/>
      <c r="D481" s="181"/>
      <c r="E481" s="181"/>
      <c r="F481" s="166"/>
      <c r="G481" s="166"/>
      <c r="H481" s="166"/>
      <c r="I481" s="166"/>
      <c r="J481" s="166"/>
      <c r="K481" s="166"/>
      <c r="L481" s="166"/>
      <c r="M481" s="166"/>
      <c r="N481" s="166"/>
      <c r="O481" s="166"/>
    </row>
    <row r="482" spans="2:15" ht="12.75">
      <c r="B482" s="166"/>
      <c r="C482" s="166"/>
      <c r="D482" s="181"/>
      <c r="E482" s="181"/>
      <c r="F482" s="166"/>
      <c r="G482" s="166"/>
      <c r="H482" s="166"/>
      <c r="I482" s="166"/>
      <c r="J482" s="166"/>
      <c r="K482" s="166"/>
      <c r="L482" s="166"/>
      <c r="M482" s="166"/>
      <c r="N482" s="166"/>
      <c r="O482" s="166"/>
    </row>
    <row r="483" spans="2:15" ht="12.75">
      <c r="B483" s="166"/>
      <c r="C483" s="166"/>
      <c r="D483" s="181"/>
      <c r="E483" s="181"/>
      <c r="F483" s="166"/>
      <c r="G483" s="166"/>
      <c r="H483" s="166"/>
      <c r="I483" s="166"/>
      <c r="J483" s="166"/>
      <c r="K483" s="166"/>
      <c r="L483" s="166"/>
      <c r="M483" s="166"/>
      <c r="N483" s="166"/>
      <c r="O483" s="166"/>
    </row>
    <row r="484" spans="2:15" ht="12.75">
      <c r="B484" s="166"/>
      <c r="C484" s="166"/>
      <c r="D484" s="181"/>
      <c r="E484" s="181"/>
      <c r="F484" s="166"/>
      <c r="G484" s="166"/>
      <c r="H484" s="166"/>
      <c r="I484" s="166"/>
      <c r="J484" s="166"/>
      <c r="K484" s="166"/>
      <c r="L484" s="166"/>
      <c r="M484" s="166"/>
      <c r="N484" s="166"/>
      <c r="O484" s="166"/>
    </row>
    <row r="485" spans="2:15" ht="12.75">
      <c r="B485" s="166"/>
      <c r="C485" s="166"/>
      <c r="D485" s="181"/>
      <c r="E485" s="181"/>
      <c r="F485" s="166"/>
      <c r="G485" s="166"/>
      <c r="H485" s="166"/>
      <c r="I485" s="166"/>
      <c r="J485" s="166"/>
      <c r="K485" s="166"/>
      <c r="L485" s="166"/>
      <c r="M485" s="166"/>
      <c r="N485" s="166"/>
      <c r="O485" s="166"/>
    </row>
    <row r="486" spans="2:15" ht="12.75">
      <c r="B486" s="166"/>
      <c r="C486" s="166"/>
      <c r="D486" s="181"/>
      <c r="E486" s="181"/>
      <c r="F486" s="166"/>
      <c r="G486" s="166"/>
      <c r="H486" s="166"/>
      <c r="I486" s="166"/>
      <c r="J486" s="166"/>
      <c r="K486" s="166"/>
      <c r="L486" s="166"/>
      <c r="M486" s="166"/>
      <c r="N486" s="166"/>
      <c r="O486" s="166"/>
    </row>
    <row r="487" spans="2:15" ht="12.75">
      <c r="B487" s="166"/>
      <c r="C487" s="166"/>
      <c r="D487" s="181"/>
      <c r="E487" s="181"/>
      <c r="F487" s="166"/>
      <c r="G487" s="166"/>
      <c r="H487" s="166"/>
      <c r="I487" s="166"/>
      <c r="J487" s="166"/>
      <c r="K487" s="166"/>
      <c r="L487" s="166"/>
      <c r="M487" s="166"/>
      <c r="N487" s="166"/>
      <c r="O487" s="166"/>
    </row>
    <row r="488" spans="2:15" ht="12.75">
      <c r="B488" s="166"/>
      <c r="C488" s="166"/>
      <c r="D488" s="181"/>
      <c r="E488" s="181"/>
      <c r="F488" s="166"/>
      <c r="G488" s="166"/>
      <c r="H488" s="166"/>
      <c r="I488" s="166"/>
      <c r="J488" s="166"/>
      <c r="K488" s="166"/>
      <c r="L488" s="166"/>
      <c r="M488" s="166"/>
      <c r="N488" s="166"/>
      <c r="O488" s="166"/>
    </row>
    <row r="489" spans="2:15" ht="12.75">
      <c r="B489" s="166"/>
      <c r="C489" s="166"/>
      <c r="D489" s="181"/>
      <c r="E489" s="181"/>
      <c r="F489" s="166"/>
      <c r="G489" s="166"/>
      <c r="H489" s="166"/>
      <c r="I489" s="166"/>
      <c r="J489" s="166"/>
      <c r="K489" s="166"/>
      <c r="L489" s="166"/>
      <c r="M489" s="166"/>
      <c r="N489" s="166"/>
      <c r="O489" s="166"/>
    </row>
    <row r="490" spans="2:15" ht="12.75">
      <c r="B490" s="166"/>
      <c r="C490" s="166"/>
      <c r="D490" s="181"/>
      <c r="E490" s="181"/>
      <c r="F490" s="166"/>
      <c r="G490" s="166"/>
      <c r="H490" s="166"/>
      <c r="I490" s="166"/>
      <c r="J490" s="166"/>
      <c r="K490" s="166"/>
      <c r="L490" s="166"/>
      <c r="M490" s="166"/>
      <c r="N490" s="166"/>
      <c r="O490" s="166"/>
    </row>
    <row r="491" spans="2:15" ht="12.75">
      <c r="B491" s="166"/>
      <c r="C491" s="166"/>
      <c r="D491" s="181"/>
      <c r="E491" s="181"/>
      <c r="F491" s="166"/>
      <c r="G491" s="166"/>
      <c r="H491" s="166"/>
      <c r="I491" s="166"/>
      <c r="J491" s="166"/>
      <c r="K491" s="166"/>
      <c r="L491" s="166"/>
      <c r="M491" s="166"/>
      <c r="N491" s="166"/>
      <c r="O491" s="166"/>
    </row>
    <row r="492" spans="2:15" ht="12.75">
      <c r="B492" s="166"/>
      <c r="C492" s="166"/>
      <c r="D492" s="181"/>
      <c r="E492" s="181"/>
      <c r="F492" s="166"/>
      <c r="G492" s="166"/>
      <c r="H492" s="166"/>
      <c r="I492" s="166"/>
      <c r="J492" s="166"/>
      <c r="K492" s="166"/>
      <c r="L492" s="166"/>
      <c r="M492" s="166"/>
      <c r="N492" s="166"/>
      <c r="O492" s="166"/>
    </row>
    <row r="493" spans="2:15" ht="12.75">
      <c r="B493" s="166"/>
      <c r="C493" s="166"/>
      <c r="D493" s="181"/>
      <c r="E493" s="181"/>
      <c r="F493" s="166"/>
      <c r="G493" s="166"/>
      <c r="H493" s="166"/>
      <c r="I493" s="166"/>
      <c r="J493" s="166"/>
      <c r="K493" s="166"/>
      <c r="L493" s="166"/>
      <c r="M493" s="166"/>
      <c r="N493" s="166"/>
      <c r="O493" s="166"/>
    </row>
    <row r="494" spans="2:15" ht="12.75">
      <c r="B494" s="166"/>
      <c r="C494" s="166"/>
      <c r="D494" s="181"/>
      <c r="E494" s="181"/>
      <c r="F494" s="166"/>
      <c r="G494" s="166"/>
      <c r="H494" s="166"/>
      <c r="I494" s="166"/>
      <c r="J494" s="166"/>
      <c r="K494" s="166"/>
      <c r="L494" s="166"/>
      <c r="M494" s="166"/>
      <c r="N494" s="166"/>
      <c r="O494" s="166"/>
    </row>
    <row r="495" spans="2:15" ht="12.75">
      <c r="B495" s="166"/>
      <c r="C495" s="166"/>
      <c r="D495" s="181"/>
      <c r="E495" s="181"/>
      <c r="F495" s="166"/>
      <c r="G495" s="166"/>
      <c r="H495" s="166"/>
      <c r="I495" s="166"/>
      <c r="J495" s="166"/>
      <c r="K495" s="166"/>
      <c r="L495" s="166"/>
      <c r="M495" s="166"/>
      <c r="N495" s="166"/>
      <c r="O495" s="166"/>
    </row>
    <row r="496" spans="2:15" ht="12.75">
      <c r="B496" s="166"/>
      <c r="C496" s="166"/>
      <c r="D496" s="181"/>
      <c r="E496" s="181"/>
      <c r="F496" s="166"/>
      <c r="G496" s="166"/>
      <c r="H496" s="166"/>
      <c r="I496" s="166"/>
      <c r="J496" s="166"/>
      <c r="K496" s="166"/>
      <c r="L496" s="166"/>
      <c r="M496" s="166"/>
      <c r="N496" s="166"/>
      <c r="O496" s="166"/>
    </row>
    <row r="497" spans="2:15" ht="12.75">
      <c r="B497" s="166"/>
      <c r="C497" s="166"/>
      <c r="D497" s="181"/>
      <c r="E497" s="181"/>
      <c r="F497" s="166"/>
      <c r="G497" s="166"/>
      <c r="H497" s="166"/>
      <c r="I497" s="166"/>
      <c r="J497" s="166"/>
      <c r="K497" s="166"/>
      <c r="L497" s="166"/>
      <c r="M497" s="166"/>
      <c r="N497" s="166"/>
      <c r="O497" s="166"/>
    </row>
    <row r="498" spans="2:15" ht="12.75">
      <c r="B498" s="166"/>
      <c r="C498" s="166"/>
      <c r="D498" s="181"/>
      <c r="E498" s="181"/>
      <c r="F498" s="166"/>
      <c r="G498" s="166"/>
      <c r="H498" s="166"/>
      <c r="I498" s="166"/>
      <c r="J498" s="166"/>
      <c r="K498" s="166"/>
      <c r="L498" s="166"/>
      <c r="M498" s="166"/>
      <c r="N498" s="166"/>
      <c r="O498" s="166"/>
    </row>
    <row r="499" spans="2:15" ht="12.75">
      <c r="B499" s="166"/>
      <c r="C499" s="166"/>
      <c r="D499" s="181"/>
      <c r="E499" s="181"/>
      <c r="F499" s="166"/>
      <c r="G499" s="166"/>
      <c r="H499" s="166"/>
      <c r="I499" s="166"/>
      <c r="J499" s="166"/>
      <c r="K499" s="166"/>
      <c r="L499" s="166"/>
      <c r="M499" s="166"/>
      <c r="N499" s="166"/>
      <c r="O499" s="166"/>
    </row>
    <row r="500" spans="2:15" ht="12.75">
      <c r="B500" s="166"/>
      <c r="C500" s="166"/>
      <c r="D500" s="181"/>
      <c r="E500" s="181"/>
      <c r="F500" s="166"/>
      <c r="G500" s="166"/>
      <c r="H500" s="166"/>
      <c r="I500" s="166"/>
      <c r="J500" s="166"/>
      <c r="K500" s="166"/>
      <c r="L500" s="166"/>
      <c r="M500" s="166"/>
      <c r="N500" s="166"/>
      <c r="O500" s="166"/>
    </row>
    <row r="501" spans="2:15" ht="12.75">
      <c r="B501" s="166"/>
      <c r="C501" s="166"/>
      <c r="D501" s="181"/>
      <c r="E501" s="181"/>
      <c r="F501" s="166"/>
      <c r="G501" s="166"/>
      <c r="H501" s="166"/>
      <c r="I501" s="166"/>
      <c r="J501" s="166"/>
      <c r="K501" s="166"/>
      <c r="L501" s="166"/>
      <c r="M501" s="166"/>
      <c r="N501" s="166"/>
      <c r="O501" s="166"/>
    </row>
    <row r="502" spans="2:15" ht="12.75">
      <c r="B502" s="166"/>
      <c r="C502" s="166"/>
      <c r="D502" s="181"/>
      <c r="E502" s="181"/>
      <c r="F502" s="166"/>
      <c r="G502" s="166"/>
      <c r="H502" s="166"/>
      <c r="I502" s="166"/>
      <c r="J502" s="166"/>
      <c r="K502" s="166"/>
      <c r="L502" s="166"/>
      <c r="M502" s="166"/>
      <c r="N502" s="166"/>
      <c r="O502" s="166"/>
    </row>
    <row r="503" spans="2:15" ht="12.75">
      <c r="B503" s="166"/>
      <c r="C503" s="166"/>
      <c r="D503" s="181"/>
      <c r="E503" s="181"/>
      <c r="F503" s="166"/>
      <c r="G503" s="166"/>
      <c r="H503" s="166"/>
      <c r="I503" s="166"/>
      <c r="J503" s="166"/>
      <c r="K503" s="166"/>
      <c r="L503" s="166"/>
      <c r="M503" s="166"/>
      <c r="N503" s="166"/>
      <c r="O503" s="166"/>
    </row>
    <row r="504" spans="2:15" ht="12.75">
      <c r="B504" s="166"/>
      <c r="C504" s="166"/>
      <c r="D504" s="181"/>
      <c r="E504" s="181"/>
      <c r="F504" s="166"/>
      <c r="G504" s="166"/>
      <c r="H504" s="166"/>
      <c r="I504" s="166"/>
      <c r="J504" s="166"/>
      <c r="K504" s="166"/>
      <c r="L504" s="166"/>
      <c r="M504" s="166"/>
      <c r="N504" s="166"/>
      <c r="O504" s="166"/>
    </row>
    <row r="505" spans="2:15" ht="12.75">
      <c r="B505" s="166"/>
      <c r="C505" s="166"/>
      <c r="D505" s="181"/>
      <c r="E505" s="181"/>
      <c r="F505" s="166"/>
      <c r="G505" s="166"/>
      <c r="H505" s="166"/>
      <c r="I505" s="166"/>
      <c r="J505" s="166"/>
      <c r="K505" s="166"/>
      <c r="L505" s="166"/>
      <c r="M505" s="166"/>
      <c r="N505" s="166"/>
      <c r="O505" s="166"/>
    </row>
    <row r="506" spans="2:15" ht="12.75">
      <c r="B506" s="166"/>
      <c r="C506" s="166"/>
      <c r="D506" s="181"/>
      <c r="E506" s="181"/>
      <c r="F506" s="166"/>
      <c r="G506" s="166"/>
      <c r="H506" s="166"/>
      <c r="I506" s="166"/>
      <c r="J506" s="166"/>
      <c r="K506" s="166"/>
      <c r="L506" s="166"/>
      <c r="M506" s="166"/>
      <c r="N506" s="166"/>
      <c r="O506" s="166"/>
    </row>
    <row r="507" spans="2:15" ht="12.75">
      <c r="B507" s="166"/>
      <c r="C507" s="166"/>
      <c r="D507" s="181"/>
      <c r="E507" s="181"/>
      <c r="F507" s="166"/>
      <c r="G507" s="166"/>
      <c r="H507" s="166"/>
      <c r="I507" s="166"/>
      <c r="J507" s="166"/>
      <c r="K507" s="166"/>
      <c r="L507" s="166"/>
      <c r="M507" s="166"/>
      <c r="N507" s="166"/>
      <c r="O507" s="166"/>
    </row>
    <row r="508" spans="2:15" ht="12.75">
      <c r="B508" s="166"/>
      <c r="C508" s="166"/>
      <c r="D508" s="181"/>
      <c r="E508" s="181"/>
      <c r="F508" s="166"/>
      <c r="G508" s="166"/>
      <c r="H508" s="166"/>
      <c r="I508" s="166"/>
      <c r="J508" s="166"/>
      <c r="K508" s="166"/>
      <c r="L508" s="166"/>
      <c r="M508" s="166"/>
      <c r="N508" s="166"/>
      <c r="O508" s="166"/>
    </row>
    <row r="509" spans="2:15" ht="12.75">
      <c r="B509" s="166"/>
      <c r="C509" s="166"/>
      <c r="D509" s="181"/>
      <c r="E509" s="181"/>
      <c r="F509" s="166"/>
      <c r="G509" s="166"/>
      <c r="H509" s="166"/>
      <c r="I509" s="166"/>
      <c r="J509" s="166"/>
      <c r="K509" s="166"/>
      <c r="L509" s="166"/>
      <c r="M509" s="166"/>
      <c r="N509" s="166"/>
      <c r="O509" s="166"/>
    </row>
    <row r="510" spans="2:15" ht="12.75">
      <c r="B510" s="166"/>
      <c r="C510" s="166"/>
      <c r="D510" s="181"/>
      <c r="E510" s="181"/>
      <c r="F510" s="166"/>
      <c r="G510" s="166"/>
      <c r="H510" s="166"/>
      <c r="I510" s="166"/>
      <c r="J510" s="166"/>
      <c r="K510" s="166"/>
      <c r="L510" s="166"/>
      <c r="M510" s="166"/>
      <c r="N510" s="166"/>
      <c r="O510" s="166"/>
    </row>
    <row r="511" spans="2:15" ht="12.75">
      <c r="B511" s="166"/>
      <c r="C511" s="166"/>
      <c r="D511" s="181"/>
      <c r="E511" s="181"/>
      <c r="F511" s="166"/>
      <c r="G511" s="166"/>
      <c r="H511" s="166"/>
      <c r="I511" s="166"/>
      <c r="J511" s="166"/>
      <c r="K511" s="166"/>
      <c r="L511" s="166"/>
      <c r="M511" s="166"/>
      <c r="N511" s="166"/>
      <c r="O511" s="166"/>
    </row>
    <row r="512" spans="2:15" ht="12.75">
      <c r="B512" s="166"/>
      <c r="C512" s="166"/>
      <c r="D512" s="181"/>
      <c r="E512" s="181"/>
      <c r="F512" s="166"/>
      <c r="G512" s="166"/>
      <c r="H512" s="166"/>
      <c r="I512" s="166"/>
      <c r="J512" s="166"/>
      <c r="K512" s="166"/>
      <c r="L512" s="166"/>
      <c r="M512" s="166"/>
      <c r="N512" s="166"/>
      <c r="O512" s="166"/>
    </row>
    <row r="513" spans="2:15" ht="12.75">
      <c r="B513" s="166"/>
      <c r="C513" s="166"/>
      <c r="D513" s="181"/>
      <c r="E513" s="181"/>
      <c r="F513" s="166"/>
      <c r="G513" s="166"/>
      <c r="H513" s="166"/>
      <c r="I513" s="166"/>
      <c r="J513" s="166"/>
      <c r="K513" s="166"/>
      <c r="L513" s="166"/>
      <c r="M513" s="166"/>
      <c r="N513" s="166"/>
      <c r="O513" s="166"/>
    </row>
    <row r="514" spans="2:15" ht="12.75">
      <c r="B514" s="166"/>
      <c r="C514" s="166"/>
      <c r="D514" s="181"/>
      <c r="E514" s="181"/>
      <c r="F514" s="166"/>
      <c r="G514" s="166"/>
      <c r="H514" s="166"/>
      <c r="I514" s="166"/>
      <c r="J514" s="166"/>
      <c r="K514" s="166"/>
      <c r="L514" s="166"/>
      <c r="M514" s="166"/>
      <c r="N514" s="166"/>
      <c r="O514" s="166"/>
    </row>
    <row r="515" spans="2:15" ht="12.75">
      <c r="B515" s="166"/>
      <c r="C515" s="166"/>
      <c r="D515" s="181"/>
      <c r="E515" s="181"/>
      <c r="F515" s="166"/>
      <c r="G515" s="166"/>
      <c r="H515" s="166"/>
      <c r="I515" s="166"/>
      <c r="J515" s="166"/>
      <c r="K515" s="166"/>
      <c r="L515" s="166"/>
      <c r="M515" s="166"/>
      <c r="N515" s="166"/>
      <c r="O515" s="166"/>
    </row>
    <row r="516" spans="2:15" ht="12.75">
      <c r="B516" s="166"/>
      <c r="C516" s="166"/>
      <c r="D516" s="181"/>
      <c r="E516" s="181"/>
      <c r="F516" s="166"/>
      <c r="G516" s="166"/>
      <c r="H516" s="166"/>
      <c r="I516" s="166"/>
      <c r="J516" s="166"/>
      <c r="K516" s="166"/>
      <c r="L516" s="166"/>
      <c r="M516" s="166"/>
      <c r="N516" s="166"/>
      <c r="O516" s="166"/>
    </row>
    <row r="517" spans="2:15" ht="12.75">
      <c r="B517" s="166"/>
      <c r="C517" s="166"/>
      <c r="D517" s="181"/>
      <c r="E517" s="181"/>
      <c r="F517" s="166"/>
      <c r="G517" s="166"/>
      <c r="H517" s="166"/>
      <c r="I517" s="166"/>
      <c r="J517" s="166"/>
      <c r="K517" s="166"/>
      <c r="L517" s="166"/>
      <c r="M517" s="166"/>
      <c r="N517" s="166"/>
      <c r="O517" s="166"/>
    </row>
    <row r="518" spans="2:15" ht="12.75">
      <c r="B518" s="166"/>
      <c r="C518" s="166"/>
      <c r="D518" s="181"/>
      <c r="E518" s="181"/>
      <c r="F518" s="166"/>
      <c r="G518" s="166"/>
      <c r="H518" s="166"/>
      <c r="I518" s="166"/>
      <c r="J518" s="166"/>
      <c r="K518" s="166"/>
      <c r="L518" s="166"/>
      <c r="M518" s="166"/>
      <c r="N518" s="166"/>
      <c r="O518" s="166"/>
    </row>
    <row r="519" spans="2:15" ht="12.75">
      <c r="B519" s="166"/>
      <c r="C519" s="166"/>
      <c r="D519" s="181"/>
      <c r="E519" s="181"/>
      <c r="F519" s="166"/>
      <c r="G519" s="166"/>
      <c r="H519" s="166"/>
      <c r="I519" s="166"/>
      <c r="J519" s="166"/>
      <c r="K519" s="166"/>
      <c r="L519" s="166"/>
      <c r="M519" s="166"/>
      <c r="N519" s="166"/>
      <c r="O519" s="166"/>
    </row>
    <row r="520" spans="2:15" ht="12.75">
      <c r="B520" s="166"/>
      <c r="C520" s="166"/>
      <c r="D520" s="181"/>
      <c r="E520" s="181"/>
      <c r="F520" s="166"/>
      <c r="G520" s="166"/>
      <c r="H520" s="166"/>
      <c r="I520" s="166"/>
      <c r="J520" s="166"/>
      <c r="K520" s="166"/>
      <c r="L520" s="166"/>
      <c r="M520" s="166"/>
      <c r="N520" s="166"/>
      <c r="O520" s="166"/>
    </row>
    <row r="521" spans="2:15" ht="12.75">
      <c r="B521" s="166"/>
      <c r="C521" s="166"/>
      <c r="D521" s="181"/>
      <c r="E521" s="181"/>
      <c r="F521" s="166"/>
      <c r="G521" s="166"/>
      <c r="H521" s="166"/>
      <c r="I521" s="166"/>
      <c r="J521" s="166"/>
      <c r="K521" s="166"/>
      <c r="L521" s="166"/>
      <c r="M521" s="166"/>
      <c r="N521" s="166"/>
      <c r="O521" s="166"/>
    </row>
    <row r="522" spans="2:15" ht="12.75">
      <c r="B522" s="166"/>
      <c r="C522" s="166"/>
      <c r="D522" s="181"/>
      <c r="E522" s="181"/>
      <c r="F522" s="166"/>
      <c r="G522" s="166"/>
      <c r="H522" s="166"/>
      <c r="I522" s="166"/>
      <c r="J522" s="166"/>
      <c r="K522" s="166"/>
      <c r="L522" s="166"/>
      <c r="M522" s="166"/>
      <c r="N522" s="166"/>
      <c r="O522" s="166"/>
    </row>
    <row r="523" spans="2:15" ht="12.75">
      <c r="B523" s="166"/>
      <c r="C523" s="166"/>
      <c r="D523" s="181"/>
      <c r="E523" s="181"/>
      <c r="F523" s="166"/>
      <c r="G523" s="166"/>
      <c r="H523" s="166"/>
      <c r="I523" s="166"/>
      <c r="J523" s="166"/>
      <c r="K523" s="166"/>
      <c r="L523" s="166"/>
      <c r="M523" s="166"/>
      <c r="N523" s="166"/>
      <c r="O523" s="166"/>
    </row>
    <row r="524" spans="2:15" ht="12.75">
      <c r="B524" s="166"/>
      <c r="C524" s="166"/>
      <c r="D524" s="181"/>
      <c r="E524" s="181"/>
      <c r="F524" s="166"/>
      <c r="G524" s="166"/>
      <c r="H524" s="166"/>
      <c r="I524" s="166"/>
      <c r="J524" s="166"/>
      <c r="K524" s="166"/>
      <c r="L524" s="166"/>
      <c r="M524" s="166"/>
      <c r="N524" s="166"/>
      <c r="O524" s="166"/>
    </row>
    <row r="525" spans="2:15" ht="12.75">
      <c r="B525" s="166"/>
      <c r="C525" s="166"/>
      <c r="D525" s="181"/>
      <c r="E525" s="181"/>
      <c r="F525" s="166"/>
      <c r="G525" s="166"/>
      <c r="H525" s="166"/>
      <c r="I525" s="166"/>
      <c r="J525" s="166"/>
      <c r="K525" s="166"/>
      <c r="L525" s="166"/>
      <c r="M525" s="166"/>
      <c r="N525" s="166"/>
      <c r="O525" s="166"/>
    </row>
    <row r="526" spans="2:15" ht="12.75">
      <c r="B526" s="166"/>
      <c r="C526" s="166"/>
      <c r="D526" s="181"/>
      <c r="E526" s="181"/>
      <c r="F526" s="166"/>
      <c r="G526" s="166"/>
      <c r="H526" s="166"/>
      <c r="I526" s="166"/>
      <c r="J526" s="166"/>
      <c r="K526" s="166"/>
      <c r="L526" s="166"/>
      <c r="M526" s="166"/>
      <c r="N526" s="166"/>
      <c r="O526" s="166"/>
    </row>
    <row r="527" spans="2:15" ht="12.75">
      <c r="B527" s="166"/>
      <c r="C527" s="166"/>
      <c r="D527" s="181"/>
      <c r="E527" s="181"/>
      <c r="F527" s="166"/>
      <c r="G527" s="166"/>
      <c r="H527" s="166"/>
      <c r="I527" s="166"/>
      <c r="J527" s="166"/>
      <c r="K527" s="166"/>
      <c r="L527" s="166"/>
      <c r="M527" s="166"/>
      <c r="N527" s="166"/>
      <c r="O527" s="166"/>
    </row>
    <row r="528" spans="2:15" ht="12.75">
      <c r="B528" s="166"/>
      <c r="C528" s="166"/>
      <c r="D528" s="181"/>
      <c r="E528" s="181"/>
      <c r="F528" s="166"/>
      <c r="G528" s="166"/>
      <c r="H528" s="166"/>
      <c r="I528" s="166"/>
      <c r="J528" s="166"/>
      <c r="K528" s="166"/>
      <c r="L528" s="166"/>
      <c r="M528" s="166"/>
      <c r="N528" s="166"/>
      <c r="O528" s="166"/>
    </row>
    <row r="529" spans="2:15" ht="12.75">
      <c r="B529" s="166"/>
      <c r="C529" s="166"/>
      <c r="D529" s="181"/>
      <c r="E529" s="181"/>
      <c r="F529" s="166"/>
      <c r="G529" s="166"/>
      <c r="H529" s="166"/>
      <c r="I529" s="166"/>
      <c r="J529" s="166"/>
      <c r="K529" s="166"/>
      <c r="L529" s="166"/>
      <c r="M529" s="166"/>
      <c r="N529" s="166"/>
      <c r="O529" s="166"/>
    </row>
    <row r="530" spans="2:15" ht="12.75">
      <c r="B530" s="166"/>
      <c r="C530" s="166"/>
      <c r="D530" s="181"/>
      <c r="E530" s="181"/>
      <c r="F530" s="166"/>
      <c r="G530" s="166"/>
      <c r="H530" s="166"/>
      <c r="I530" s="166"/>
      <c r="J530" s="166"/>
      <c r="K530" s="166"/>
      <c r="L530" s="166"/>
      <c r="M530" s="166"/>
      <c r="N530" s="166"/>
      <c r="O530" s="166"/>
    </row>
    <row r="531" spans="2:15" ht="12.75">
      <c r="B531" s="166"/>
      <c r="C531" s="166"/>
      <c r="D531" s="181"/>
      <c r="E531" s="181"/>
      <c r="F531" s="166"/>
      <c r="G531" s="166"/>
      <c r="H531" s="166"/>
      <c r="I531" s="166"/>
      <c r="J531" s="166"/>
      <c r="K531" s="166"/>
      <c r="L531" s="166"/>
      <c r="M531" s="166"/>
      <c r="N531" s="166"/>
      <c r="O531" s="166"/>
    </row>
    <row r="532" spans="2:15" ht="12.75">
      <c r="B532" s="166"/>
      <c r="C532" s="166"/>
      <c r="D532" s="181"/>
      <c r="E532" s="181"/>
      <c r="F532" s="166"/>
      <c r="G532" s="166"/>
      <c r="H532" s="166"/>
      <c r="I532" s="166"/>
      <c r="J532" s="166"/>
      <c r="K532" s="166"/>
      <c r="L532" s="166"/>
      <c r="M532" s="166"/>
      <c r="N532" s="166"/>
      <c r="O532" s="166"/>
    </row>
    <row r="533" spans="2:15" ht="12.75">
      <c r="B533" s="166"/>
      <c r="C533" s="166"/>
      <c r="D533" s="181"/>
      <c r="E533" s="181"/>
      <c r="F533" s="166"/>
      <c r="G533" s="166"/>
      <c r="H533" s="166"/>
      <c r="I533" s="166"/>
      <c r="J533" s="166"/>
      <c r="K533" s="166"/>
      <c r="L533" s="166"/>
      <c r="M533" s="166"/>
      <c r="N533" s="166"/>
      <c r="O533" s="166"/>
    </row>
    <row r="534" spans="2:15" ht="12.75">
      <c r="B534" s="166"/>
      <c r="C534" s="166"/>
      <c r="D534" s="181"/>
      <c r="E534" s="181"/>
      <c r="F534" s="166"/>
      <c r="G534" s="166"/>
      <c r="H534" s="166"/>
      <c r="I534" s="166"/>
      <c r="J534" s="166"/>
      <c r="K534" s="166"/>
      <c r="L534" s="166"/>
      <c r="M534" s="166"/>
      <c r="N534" s="166"/>
      <c r="O534" s="166"/>
    </row>
    <row r="535" spans="2:15" ht="12.75">
      <c r="B535" s="166"/>
      <c r="C535" s="166"/>
      <c r="D535" s="181"/>
      <c r="E535" s="181"/>
      <c r="F535" s="166"/>
      <c r="G535" s="166"/>
      <c r="H535" s="166"/>
      <c r="I535" s="166"/>
      <c r="J535" s="166"/>
      <c r="K535" s="166"/>
      <c r="L535" s="166"/>
      <c r="M535" s="166"/>
      <c r="N535" s="166"/>
      <c r="O535" s="166"/>
    </row>
    <row r="536" spans="2:15" ht="12.75">
      <c r="B536" s="166"/>
      <c r="C536" s="166"/>
      <c r="D536" s="181"/>
      <c r="E536" s="181"/>
      <c r="F536" s="166"/>
      <c r="G536" s="166"/>
      <c r="H536" s="166"/>
      <c r="I536" s="166"/>
      <c r="J536" s="166"/>
      <c r="K536" s="166"/>
      <c r="L536" s="166"/>
      <c r="M536" s="166"/>
      <c r="N536" s="166"/>
      <c r="O536" s="166"/>
    </row>
    <row r="537" spans="2:15" ht="12.75">
      <c r="B537" s="166"/>
      <c r="C537" s="166"/>
      <c r="D537" s="181"/>
      <c r="E537" s="181"/>
      <c r="F537" s="166"/>
      <c r="G537" s="166"/>
      <c r="H537" s="166"/>
      <c r="I537" s="166"/>
      <c r="J537" s="166"/>
      <c r="K537" s="166"/>
      <c r="L537" s="166"/>
      <c r="M537" s="166"/>
      <c r="N537" s="166"/>
      <c r="O537" s="166"/>
    </row>
    <row r="538" spans="2:15" ht="12.75">
      <c r="B538" s="166"/>
      <c r="C538" s="166"/>
      <c r="D538" s="181"/>
      <c r="E538" s="181"/>
      <c r="F538" s="166"/>
      <c r="G538" s="166"/>
      <c r="H538" s="166"/>
      <c r="I538" s="166"/>
      <c r="J538" s="166"/>
      <c r="K538" s="166"/>
      <c r="L538" s="166"/>
      <c r="M538" s="166"/>
      <c r="N538" s="166"/>
      <c r="O538" s="166"/>
    </row>
    <row r="539" spans="2:15" ht="12.75">
      <c r="B539" s="166"/>
      <c r="C539" s="166"/>
      <c r="D539" s="181"/>
      <c r="E539" s="181"/>
      <c r="F539" s="166"/>
      <c r="G539" s="166"/>
      <c r="H539" s="166"/>
      <c r="I539" s="166"/>
      <c r="J539" s="166"/>
      <c r="K539" s="166"/>
      <c r="L539" s="166"/>
      <c r="M539" s="166"/>
      <c r="N539" s="166"/>
      <c r="O539" s="166"/>
    </row>
    <row r="540" spans="2:15" ht="12.75">
      <c r="B540" s="166"/>
      <c r="C540" s="166"/>
      <c r="D540" s="181"/>
      <c r="E540" s="181"/>
      <c r="F540" s="166"/>
      <c r="G540" s="166"/>
      <c r="H540" s="166"/>
      <c r="I540" s="166"/>
      <c r="J540" s="166"/>
      <c r="K540" s="166"/>
      <c r="L540" s="166"/>
      <c r="M540" s="166"/>
      <c r="N540" s="166"/>
      <c r="O540" s="166"/>
    </row>
    <row r="541" spans="2:15" ht="12.75">
      <c r="B541" s="166"/>
      <c r="C541" s="166"/>
      <c r="D541" s="181"/>
      <c r="E541" s="181"/>
      <c r="F541" s="166"/>
      <c r="G541" s="166"/>
      <c r="H541" s="166"/>
      <c r="I541" s="166"/>
      <c r="J541" s="166"/>
      <c r="K541" s="166"/>
      <c r="L541" s="166"/>
      <c r="M541" s="166"/>
      <c r="N541" s="166"/>
      <c r="O541" s="166"/>
    </row>
    <row r="542" spans="2:15" ht="12.75">
      <c r="B542" s="166"/>
      <c r="C542" s="166"/>
      <c r="D542" s="181"/>
      <c r="E542" s="181"/>
      <c r="F542" s="166"/>
      <c r="G542" s="166"/>
      <c r="H542" s="166"/>
      <c r="I542" s="166"/>
      <c r="J542" s="166"/>
      <c r="K542" s="166"/>
      <c r="L542" s="166"/>
      <c r="M542" s="166"/>
      <c r="N542" s="166"/>
      <c r="O542" s="166"/>
    </row>
    <row r="543" spans="2:15" ht="12.75">
      <c r="B543" s="166"/>
      <c r="C543" s="166"/>
      <c r="D543" s="181"/>
      <c r="E543" s="181"/>
      <c r="F543" s="166"/>
      <c r="G543" s="166"/>
      <c r="H543" s="166"/>
      <c r="I543" s="166"/>
      <c r="J543" s="166"/>
      <c r="K543" s="166"/>
      <c r="L543" s="166"/>
      <c r="M543" s="166"/>
      <c r="N543" s="166"/>
      <c r="O543" s="166"/>
    </row>
    <row r="544" spans="2:15" ht="12.75">
      <c r="B544" s="166"/>
      <c r="C544" s="166"/>
      <c r="D544" s="181"/>
      <c r="E544" s="181"/>
      <c r="F544" s="166"/>
      <c r="G544" s="166"/>
      <c r="H544" s="166"/>
      <c r="I544" s="166"/>
      <c r="J544" s="166"/>
      <c r="K544" s="166"/>
      <c r="L544" s="166"/>
      <c r="M544" s="166"/>
      <c r="N544" s="166"/>
      <c r="O544" s="166"/>
    </row>
    <row r="545" spans="2:15" ht="12.75">
      <c r="B545" s="166"/>
      <c r="C545" s="166"/>
      <c r="D545" s="181"/>
      <c r="E545" s="181"/>
      <c r="F545" s="166"/>
      <c r="G545" s="166"/>
      <c r="H545" s="166"/>
      <c r="I545" s="166"/>
      <c r="J545" s="166"/>
      <c r="K545" s="166"/>
      <c r="L545" s="166"/>
      <c r="M545" s="166"/>
      <c r="N545" s="166"/>
      <c r="O545" s="166"/>
    </row>
    <row r="546" spans="2:15" ht="12.75">
      <c r="B546" s="166"/>
      <c r="C546" s="166"/>
      <c r="D546" s="181"/>
      <c r="E546" s="181"/>
      <c r="F546" s="166"/>
      <c r="G546" s="166"/>
      <c r="H546" s="166"/>
      <c r="I546" s="166"/>
      <c r="J546" s="166"/>
      <c r="K546" s="166"/>
      <c r="L546" s="166"/>
      <c r="M546" s="166"/>
      <c r="N546" s="166"/>
      <c r="O546" s="166"/>
    </row>
    <row r="547" spans="2:15" ht="12.75">
      <c r="B547" s="166"/>
      <c r="C547" s="166"/>
      <c r="D547" s="181"/>
      <c r="E547" s="181"/>
      <c r="F547" s="166"/>
      <c r="G547" s="166"/>
      <c r="H547" s="166"/>
      <c r="I547" s="166"/>
      <c r="J547" s="166"/>
      <c r="K547" s="166"/>
      <c r="L547" s="166"/>
      <c r="M547" s="166"/>
      <c r="N547" s="166"/>
      <c r="O547" s="166"/>
    </row>
    <row r="548" spans="2:15" ht="12.75">
      <c r="B548" s="166"/>
      <c r="C548" s="166"/>
      <c r="D548" s="181"/>
      <c r="E548" s="181"/>
      <c r="F548" s="166"/>
      <c r="G548" s="166"/>
      <c r="H548" s="166"/>
      <c r="I548" s="166"/>
      <c r="J548" s="166"/>
      <c r="K548" s="166"/>
      <c r="L548" s="166"/>
      <c r="M548" s="166"/>
      <c r="N548" s="166"/>
      <c r="O548" s="166"/>
    </row>
    <row r="549" spans="2:15" ht="12.75">
      <c r="B549" s="166"/>
      <c r="C549" s="166"/>
      <c r="D549" s="181"/>
      <c r="E549" s="181"/>
      <c r="F549" s="166"/>
      <c r="G549" s="166"/>
      <c r="H549" s="166"/>
      <c r="I549" s="166"/>
      <c r="J549" s="166"/>
      <c r="K549" s="166"/>
      <c r="L549" s="166"/>
      <c r="M549" s="166"/>
      <c r="N549" s="166"/>
      <c r="O549" s="166"/>
    </row>
    <row r="550" spans="2:15" ht="12.75">
      <c r="B550" s="166"/>
      <c r="C550" s="166"/>
      <c r="D550" s="181"/>
      <c r="E550" s="181"/>
      <c r="F550" s="166"/>
      <c r="G550" s="166"/>
      <c r="H550" s="166"/>
      <c r="I550" s="166"/>
      <c r="J550" s="166"/>
      <c r="K550" s="166"/>
      <c r="L550" s="166"/>
      <c r="M550" s="166"/>
      <c r="N550" s="166"/>
      <c r="O550" s="166"/>
    </row>
    <row r="551" spans="2:15" ht="12.75">
      <c r="B551" s="166"/>
      <c r="C551" s="166"/>
      <c r="D551" s="181"/>
      <c r="E551" s="181"/>
      <c r="F551" s="166"/>
      <c r="G551" s="166"/>
      <c r="H551" s="166"/>
      <c r="I551" s="166"/>
      <c r="J551" s="166"/>
      <c r="K551" s="166"/>
      <c r="L551" s="166"/>
      <c r="M551" s="166"/>
      <c r="N551" s="166"/>
      <c r="O551" s="166"/>
    </row>
    <row r="552" spans="2:15" ht="12.75">
      <c r="B552" s="166"/>
      <c r="C552" s="166"/>
      <c r="D552" s="181"/>
      <c r="E552" s="181"/>
      <c r="F552" s="166"/>
      <c r="G552" s="166"/>
      <c r="H552" s="166"/>
      <c r="I552" s="166"/>
      <c r="J552" s="166"/>
      <c r="K552" s="166"/>
      <c r="L552" s="166"/>
      <c r="M552" s="166"/>
      <c r="N552" s="166"/>
      <c r="O552" s="166"/>
    </row>
    <row r="553" spans="2:15" ht="12.75">
      <c r="B553" s="166"/>
      <c r="C553" s="166"/>
      <c r="D553" s="181"/>
      <c r="E553" s="181"/>
      <c r="F553" s="166"/>
      <c r="G553" s="166"/>
      <c r="H553" s="166"/>
      <c r="I553" s="166"/>
      <c r="J553" s="166"/>
      <c r="K553" s="166"/>
      <c r="L553" s="166"/>
      <c r="M553" s="166"/>
      <c r="N553" s="166"/>
      <c r="O553" s="166"/>
    </row>
    <row r="554" spans="2:15" ht="12.75">
      <c r="B554" s="166"/>
      <c r="C554" s="166"/>
      <c r="D554" s="181"/>
      <c r="E554" s="181"/>
      <c r="F554" s="166"/>
      <c r="G554" s="166"/>
      <c r="H554" s="166"/>
      <c r="I554" s="166"/>
      <c r="J554" s="166"/>
      <c r="K554" s="166"/>
      <c r="L554" s="166"/>
      <c r="M554" s="166"/>
      <c r="N554" s="166"/>
      <c r="O554" s="166"/>
    </row>
    <row r="555" spans="2:15" ht="12.75">
      <c r="B555" s="166"/>
      <c r="C555" s="166"/>
      <c r="D555" s="181"/>
      <c r="E555" s="181"/>
      <c r="F555" s="166"/>
      <c r="G555" s="166"/>
      <c r="H555" s="166"/>
      <c r="I555" s="166"/>
      <c r="J555" s="166"/>
      <c r="K555" s="166"/>
      <c r="L555" s="166"/>
      <c r="M555" s="166"/>
      <c r="N555" s="166"/>
      <c r="O555" s="166"/>
    </row>
    <row r="556" spans="2:15" ht="12.75">
      <c r="B556" s="166"/>
      <c r="C556" s="166"/>
      <c r="D556" s="181"/>
      <c r="E556" s="181"/>
      <c r="F556" s="166"/>
      <c r="G556" s="166"/>
      <c r="H556" s="166"/>
      <c r="I556" s="166"/>
      <c r="J556" s="166"/>
      <c r="K556" s="166"/>
      <c r="L556" s="166"/>
      <c r="M556" s="166"/>
      <c r="N556" s="166"/>
      <c r="O556" s="166"/>
    </row>
    <row r="557" spans="2:15" ht="12.75">
      <c r="B557" s="166"/>
      <c r="C557" s="166"/>
      <c r="D557" s="181"/>
      <c r="E557" s="181"/>
      <c r="F557" s="166"/>
      <c r="G557" s="166"/>
      <c r="H557" s="166"/>
      <c r="I557" s="166"/>
      <c r="J557" s="166"/>
      <c r="K557" s="166"/>
      <c r="L557" s="166"/>
      <c r="M557" s="166"/>
      <c r="N557" s="166"/>
      <c r="O557" s="166"/>
    </row>
    <row r="558" spans="2:15" ht="12.75">
      <c r="B558" s="166"/>
      <c r="C558" s="166"/>
      <c r="D558" s="181"/>
      <c r="E558" s="181"/>
      <c r="F558" s="166"/>
      <c r="G558" s="166"/>
      <c r="H558" s="166"/>
      <c r="I558" s="166"/>
      <c r="J558" s="166"/>
      <c r="K558" s="166"/>
      <c r="L558" s="166"/>
      <c r="M558" s="166"/>
      <c r="N558" s="166"/>
      <c r="O558" s="166"/>
    </row>
    <row r="559" spans="3:5" ht="12.75">
      <c r="C559" s="166"/>
      <c r="D559" s="181"/>
      <c r="E559" s="181"/>
    </row>
    <row r="560" spans="3:5" ht="12.75">
      <c r="C560" s="166"/>
      <c r="D560" s="181"/>
      <c r="E560" s="181"/>
    </row>
    <row r="561" spans="3:5" ht="12.75">
      <c r="C561" s="166"/>
      <c r="D561" s="181"/>
      <c r="E561" s="181"/>
    </row>
    <row r="562" spans="3:5" ht="12.75">
      <c r="C562" s="166"/>
      <c r="D562" s="181"/>
      <c r="E562" s="181"/>
    </row>
    <row r="563" spans="3:5" ht="12.75">
      <c r="C563" s="166"/>
      <c r="D563" s="181"/>
      <c r="E563" s="181"/>
    </row>
  </sheetData>
  <sheetProtection/>
  <mergeCells count="5">
    <mergeCell ref="C2:D4"/>
    <mergeCell ref="B5:B6"/>
    <mergeCell ref="C5:C6"/>
    <mergeCell ref="D5:E5"/>
    <mergeCell ref="B174:E177"/>
  </mergeCells>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O562"/>
  <sheetViews>
    <sheetView showRowColHeaders="0" zoomScalePageLayoutView="0" workbookViewId="0" topLeftCell="A1">
      <pane ySplit="10" topLeftCell="A11" activePane="bottomLeft" state="frozen"/>
      <selection pane="topLeft" activeCell="A1" sqref="A1"/>
      <selection pane="bottomLeft" activeCell="B19" sqref="B19"/>
    </sheetView>
  </sheetViews>
  <sheetFormatPr defaultColWidth="9.140625" defaultRowHeight="12.75"/>
  <cols>
    <col min="1" max="1" width="0.85546875" style="35" customWidth="1"/>
    <col min="2" max="2" width="13.7109375" style="35" customWidth="1"/>
    <col min="3" max="3" width="39.00390625" style="35" customWidth="1"/>
    <col min="4" max="7" width="10.00390625" style="35" customWidth="1"/>
    <col min="8" max="8" width="1.7109375" style="138" hidden="1" customWidth="1"/>
    <col min="9" max="9" width="0.85546875" style="2" customWidth="1"/>
    <col min="10" max="15" width="25.7109375" style="0" customWidth="1"/>
  </cols>
  <sheetData>
    <row r="1" spans="1:15" ht="4.5" customHeight="1" thickBot="1">
      <c r="A1" s="34"/>
      <c r="B1" s="34"/>
      <c r="C1" s="114"/>
      <c r="D1" s="34"/>
      <c r="E1" s="34"/>
      <c r="F1" s="34"/>
      <c r="G1" s="34"/>
      <c r="J1" s="24"/>
      <c r="K1" s="24"/>
      <c r="L1" s="24"/>
      <c r="M1" s="24"/>
      <c r="N1" s="24"/>
      <c r="O1" s="24"/>
    </row>
    <row r="2" spans="1:15" ht="15" customHeight="1">
      <c r="A2" s="34"/>
      <c r="B2" s="115"/>
      <c r="C2" s="273" t="s">
        <v>71</v>
      </c>
      <c r="D2" s="116"/>
      <c r="E2" s="116"/>
      <c r="F2" s="116"/>
      <c r="G2" s="117"/>
      <c r="H2" s="139"/>
      <c r="J2" s="24"/>
      <c r="K2" s="24"/>
      <c r="L2" s="24"/>
      <c r="M2" s="24"/>
      <c r="N2" s="24"/>
      <c r="O2" s="24"/>
    </row>
    <row r="3" spans="1:15" ht="15" customHeight="1">
      <c r="A3" s="34"/>
      <c r="B3" s="118"/>
      <c r="C3" s="274"/>
      <c r="D3" s="42"/>
      <c r="E3" s="42"/>
      <c r="F3" s="42"/>
      <c r="G3" s="119"/>
      <c r="H3" s="139"/>
      <c r="J3" s="24"/>
      <c r="K3" s="24"/>
      <c r="L3" s="24"/>
      <c r="M3" s="24"/>
      <c r="N3" s="24"/>
      <c r="O3" s="24"/>
    </row>
    <row r="4" spans="2:15" ht="13.5" thickBot="1">
      <c r="B4" s="120"/>
      <c r="C4" s="275"/>
      <c r="D4" s="121"/>
      <c r="E4" s="121"/>
      <c r="F4" s="121"/>
      <c r="G4" s="122"/>
      <c r="H4" s="139"/>
      <c r="J4" s="24"/>
      <c r="K4" s="24"/>
      <c r="L4" s="24"/>
      <c r="M4" s="24"/>
      <c r="N4" s="24"/>
      <c r="O4" s="24"/>
    </row>
    <row r="5" spans="1:15" ht="5.25" customHeight="1">
      <c r="A5" s="34"/>
      <c r="B5" s="34"/>
      <c r="C5" s="34"/>
      <c r="D5" s="34"/>
      <c r="E5" s="34"/>
      <c r="F5" s="34"/>
      <c r="G5" s="34"/>
      <c r="H5" s="139"/>
      <c r="J5" s="24"/>
      <c r="K5" s="24"/>
      <c r="L5" s="24"/>
      <c r="M5" s="24"/>
      <c r="N5" s="24"/>
      <c r="O5" s="24"/>
    </row>
    <row r="6" spans="1:15" ht="12" customHeight="1">
      <c r="A6" s="34"/>
      <c r="B6" s="62"/>
      <c r="C6" s="62"/>
      <c r="D6" s="62"/>
      <c r="E6" s="62"/>
      <c r="F6" s="62"/>
      <c r="G6" s="62"/>
      <c r="H6" s="139"/>
      <c r="J6" s="24"/>
      <c r="K6" s="24"/>
      <c r="L6" s="24"/>
      <c r="M6" s="24"/>
      <c r="N6" s="24"/>
      <c r="O6" s="24"/>
    </row>
    <row r="7" spans="1:15" ht="12.75" customHeight="1">
      <c r="A7" s="34"/>
      <c r="B7" s="123" t="s">
        <v>54</v>
      </c>
      <c r="C7" s="70">
        <f>'Power Supply Config'!H4</f>
        <v>0</v>
      </c>
      <c r="D7" s="277" t="s">
        <v>55</v>
      </c>
      <c r="E7" s="277"/>
      <c r="F7" s="231">
        <f>'Power Supply Config'!H6</f>
        <v>0</v>
      </c>
      <c r="G7" s="231" t="str">
        <f>'Power Supply Config'!J6</f>
        <v>Alarm Mins:</v>
      </c>
      <c r="H7" s="139"/>
      <c r="J7" s="24"/>
      <c r="K7" s="24"/>
      <c r="L7" s="24"/>
      <c r="M7" s="24"/>
      <c r="N7" s="24"/>
      <c r="O7" s="24"/>
    </row>
    <row r="8" spans="1:15" ht="4.5" customHeight="1">
      <c r="A8" s="34"/>
      <c r="B8" s="72"/>
      <c r="C8" s="62"/>
      <c r="D8" s="62"/>
      <c r="E8" s="62"/>
      <c r="F8" s="62"/>
      <c r="G8" s="62"/>
      <c r="H8" s="139"/>
      <c r="J8" s="24"/>
      <c r="K8" s="24"/>
      <c r="L8" s="24"/>
      <c r="M8" s="24"/>
      <c r="N8" s="24"/>
      <c r="O8" s="24"/>
    </row>
    <row r="9" spans="1:15" ht="12.75" customHeight="1">
      <c r="A9" s="34"/>
      <c r="B9" s="123" t="s">
        <v>56</v>
      </c>
      <c r="C9" s="70">
        <f>'Power Supply Config'!H8</f>
        <v>0</v>
      </c>
      <c r="D9" s="277" t="s">
        <v>70</v>
      </c>
      <c r="E9" s="277"/>
      <c r="F9" s="276"/>
      <c r="G9" s="276" t="str">
        <f>'Power Supply Config'!J10</f>
        <v>Voltage Drop Warning Threshold % :</v>
      </c>
      <c r="H9" s="139"/>
      <c r="J9" s="24"/>
      <c r="K9" s="24"/>
      <c r="L9" s="24"/>
      <c r="M9" s="24"/>
      <c r="N9" s="24"/>
      <c r="O9" s="24"/>
    </row>
    <row r="10" spans="1:15" ht="7.5" customHeight="1">
      <c r="A10" s="34"/>
      <c r="B10" s="72"/>
      <c r="C10" s="62"/>
      <c r="D10" s="62"/>
      <c r="E10" s="62"/>
      <c r="F10" s="62"/>
      <c r="G10" s="62"/>
      <c r="H10" s="139"/>
      <c r="J10" s="24"/>
      <c r="K10" s="24"/>
      <c r="L10" s="24"/>
      <c r="M10" s="24"/>
      <c r="N10" s="24"/>
      <c r="O10" s="24"/>
    </row>
    <row r="11" spans="1:15" ht="12.75" customHeight="1" thickBot="1">
      <c r="A11" s="34"/>
      <c r="B11" s="34"/>
      <c r="C11" s="34"/>
      <c r="D11" s="34"/>
      <c r="E11" s="34"/>
      <c r="F11" s="34"/>
      <c r="G11" s="34"/>
      <c r="H11" s="139"/>
      <c r="J11" s="24"/>
      <c r="K11" s="24"/>
      <c r="L11" s="24"/>
      <c r="M11" s="24"/>
      <c r="N11" s="24"/>
      <c r="O11" s="24"/>
    </row>
    <row r="12" spans="1:15" ht="3" customHeight="1">
      <c r="A12" s="34"/>
      <c r="B12" s="76"/>
      <c r="C12" s="77"/>
      <c r="D12" s="77"/>
      <c r="E12" s="77"/>
      <c r="F12" s="77"/>
      <c r="G12" s="78"/>
      <c r="H12" s="139"/>
      <c r="J12" s="24"/>
      <c r="K12" s="24"/>
      <c r="L12" s="24"/>
      <c r="M12" s="24"/>
      <c r="N12" s="24"/>
      <c r="O12" s="24"/>
    </row>
    <row r="13" spans="1:15" ht="12.75" customHeight="1">
      <c r="A13" s="34"/>
      <c r="B13" s="79" t="s">
        <v>69</v>
      </c>
      <c r="C13" s="54" t="str">
        <f>'Power Supply Config'!B65</f>
        <v>PGM-I/O #1</v>
      </c>
      <c r="D13" s="53" t="s">
        <v>64</v>
      </c>
      <c r="E13" s="214" t="str">
        <f>'Power Supply Config'!$C$15</f>
        <v>5820XL-EVS</v>
      </c>
      <c r="F13" s="214"/>
      <c r="G13" s="269"/>
      <c r="H13" s="139"/>
      <c r="J13" s="24"/>
      <c r="K13" s="24"/>
      <c r="L13" s="24"/>
      <c r="M13" s="24"/>
      <c r="N13" s="24"/>
      <c r="O13" s="24"/>
    </row>
    <row r="14" spans="1:15" ht="3" customHeight="1">
      <c r="A14" s="34"/>
      <c r="B14" s="80"/>
      <c r="C14" s="44"/>
      <c r="D14" s="44"/>
      <c r="E14" s="44"/>
      <c r="F14" s="44"/>
      <c r="G14" s="81"/>
      <c r="H14" s="139"/>
      <c r="J14" s="24"/>
      <c r="K14" s="24"/>
      <c r="L14" s="24"/>
      <c r="M14" s="24"/>
      <c r="N14" s="24"/>
      <c r="O14" s="24"/>
    </row>
    <row r="15" spans="1:15" ht="12.75" customHeight="1">
      <c r="A15" s="34"/>
      <c r="B15" s="79" t="s">
        <v>65</v>
      </c>
      <c r="C15" s="44" t="str">
        <f>'Power Supply Config'!C65:D65</f>
        <v>Notification Appl Circuit</v>
      </c>
      <c r="D15" s="47" t="s">
        <v>135</v>
      </c>
      <c r="E15" s="47"/>
      <c r="F15" s="44"/>
      <c r="G15" s="81"/>
      <c r="H15" s="140"/>
      <c r="J15" s="24"/>
      <c r="K15" s="24"/>
      <c r="L15" s="24"/>
      <c r="M15" s="24"/>
      <c r="N15" s="24"/>
      <c r="O15" s="24"/>
    </row>
    <row r="16" spans="1:15" ht="3" customHeight="1" thickBot="1">
      <c r="A16" s="34"/>
      <c r="B16" s="82"/>
      <c r="C16" s="83"/>
      <c r="D16" s="83"/>
      <c r="E16" s="83"/>
      <c r="F16" s="83"/>
      <c r="G16" s="84"/>
      <c r="H16" s="139"/>
      <c r="J16" s="24"/>
      <c r="K16" s="24"/>
      <c r="L16" s="24"/>
      <c r="M16" s="24"/>
      <c r="N16" s="24"/>
      <c r="O16" s="24"/>
    </row>
    <row r="17" spans="1:15" ht="12.75" customHeight="1">
      <c r="A17" s="34"/>
      <c r="B17" s="263" t="s">
        <v>66</v>
      </c>
      <c r="C17" s="265" t="s">
        <v>67</v>
      </c>
      <c r="D17" s="267" t="s">
        <v>73</v>
      </c>
      <c r="E17" s="267"/>
      <c r="F17" s="267" t="s">
        <v>72</v>
      </c>
      <c r="G17" s="268"/>
      <c r="H17" s="139"/>
      <c r="J17" s="24"/>
      <c r="K17" s="24"/>
      <c r="L17" s="24"/>
      <c r="M17" s="24"/>
      <c r="N17" s="24"/>
      <c r="O17" s="24"/>
    </row>
    <row r="18" spans="1:15" ht="12.75" customHeight="1">
      <c r="A18" s="34"/>
      <c r="B18" s="264"/>
      <c r="C18" s="266"/>
      <c r="D18" s="85" t="s">
        <v>3</v>
      </c>
      <c r="E18" s="85" t="s">
        <v>4</v>
      </c>
      <c r="F18" s="86" t="s">
        <v>3</v>
      </c>
      <c r="G18" s="87" t="s">
        <v>4</v>
      </c>
      <c r="H18" s="139"/>
      <c r="J18" s="24"/>
      <c r="K18" s="24"/>
      <c r="L18" s="24"/>
      <c r="M18" s="24"/>
      <c r="N18" s="24"/>
      <c r="O18" s="24"/>
    </row>
    <row r="19" spans="1:15" ht="15.75" customHeight="1">
      <c r="A19" s="34"/>
      <c r="B19" s="17"/>
      <c r="C19" s="124" t="str">
        <f>VLOOKUP(H19,Smokes!$B$7:$E$168,2)</f>
        <v>Unused</v>
      </c>
      <c r="D19" s="88">
        <f>VLOOKUP(H19,Smokes!$B$7:$E$168,3)</f>
        <v>0</v>
      </c>
      <c r="E19" s="88">
        <f>VLOOKUP(H19,Smokes!$B$7:$E$168,4)</f>
        <v>0</v>
      </c>
      <c r="F19" s="68">
        <f>B19*D19</f>
        <v>0</v>
      </c>
      <c r="G19" s="68">
        <f>B19*E19</f>
        <v>0</v>
      </c>
      <c r="H19" s="141">
        <v>1</v>
      </c>
      <c r="J19" s="24"/>
      <c r="K19" s="24"/>
      <c r="L19" s="24"/>
      <c r="M19" s="24"/>
      <c r="N19" s="24"/>
      <c r="O19" s="24"/>
    </row>
    <row r="20" spans="1:15" ht="15.75" customHeight="1">
      <c r="A20" s="34"/>
      <c r="B20" s="18"/>
      <c r="C20" s="124" t="str">
        <f>VLOOKUP(H20,Smokes!$B$7:$E$168,2)</f>
        <v>Unused</v>
      </c>
      <c r="D20" s="88">
        <f>VLOOKUP(H20,Smokes!$B$7:$E$168,3)</f>
        <v>0</v>
      </c>
      <c r="E20" s="88">
        <f>VLOOKUP(H20,Smokes!$B$7:$E$168,4)</f>
        <v>0</v>
      </c>
      <c r="F20" s="68">
        <f>B20*D20</f>
        <v>0</v>
      </c>
      <c r="G20" s="68">
        <f>B20*E20</f>
        <v>0</v>
      </c>
      <c r="H20" s="141">
        <v>1</v>
      </c>
      <c r="J20" s="24"/>
      <c r="K20" s="24"/>
      <c r="L20" s="24"/>
      <c r="M20" s="24"/>
      <c r="N20" s="24"/>
      <c r="O20" s="24"/>
    </row>
    <row r="21" spans="1:15" ht="15.75" customHeight="1">
      <c r="A21" s="34"/>
      <c r="B21" s="18"/>
      <c r="C21" s="124" t="str">
        <f>VLOOKUP(H21,Smokes!$B$7:$E$168,2)</f>
        <v>Unused</v>
      </c>
      <c r="D21" s="88">
        <f>VLOOKUP(H21,Smokes!$B$7:$E$168,3)</f>
        <v>0</v>
      </c>
      <c r="E21" s="88">
        <f>VLOOKUP(H21,Smokes!$B$7:$E$168,4)</f>
        <v>0</v>
      </c>
      <c r="F21" s="68">
        <f>B21*D21</f>
        <v>0</v>
      </c>
      <c r="G21" s="68">
        <f>B21*E21</f>
        <v>0</v>
      </c>
      <c r="H21" s="141">
        <v>1</v>
      </c>
      <c r="J21" s="24"/>
      <c r="K21" s="24"/>
      <c r="L21" s="24"/>
      <c r="M21" s="24"/>
      <c r="N21" s="24"/>
      <c r="O21" s="24"/>
    </row>
    <row r="22" spans="1:15" ht="15.75" customHeight="1">
      <c r="A22" s="34"/>
      <c r="B22" s="18"/>
      <c r="C22" s="124" t="str">
        <f>VLOOKUP(H22,Smokes!$B$7:$E$168,2)</f>
        <v>Unused</v>
      </c>
      <c r="D22" s="88">
        <f>VLOOKUP(H22,Smokes!$B$7:$E$168,3)</f>
        <v>0</v>
      </c>
      <c r="E22" s="88">
        <f>VLOOKUP(H22,Smokes!$B$7:$E$168,4)</f>
        <v>0</v>
      </c>
      <c r="F22" s="68">
        <f>B22*D22</f>
        <v>0</v>
      </c>
      <c r="G22" s="68">
        <f>B22*E22</f>
        <v>0</v>
      </c>
      <c r="H22" s="141">
        <v>1</v>
      </c>
      <c r="J22" s="24"/>
      <c r="K22" s="24"/>
      <c r="L22" s="24"/>
      <c r="M22" s="24"/>
      <c r="N22" s="24"/>
      <c r="O22" s="24"/>
    </row>
    <row r="23" spans="1:15" ht="15.75" customHeight="1">
      <c r="A23" s="34"/>
      <c r="B23" s="18"/>
      <c r="C23" s="163"/>
      <c r="D23" s="164"/>
      <c r="E23" s="164"/>
      <c r="F23" s="68">
        <f>B23*D23</f>
        <v>0</v>
      </c>
      <c r="G23" s="68">
        <f>B23*E23</f>
        <v>0</v>
      </c>
      <c r="H23" s="141"/>
      <c r="J23" s="24"/>
      <c r="K23" s="24"/>
      <c r="L23" s="24"/>
      <c r="M23" s="24"/>
      <c r="N23" s="24"/>
      <c r="O23" s="24"/>
    </row>
    <row r="24" spans="1:15" ht="15.75" customHeight="1">
      <c r="A24" s="34"/>
      <c r="B24" s="34"/>
      <c r="C24" s="89"/>
      <c r="D24" s="34"/>
      <c r="E24" s="89" t="s">
        <v>68</v>
      </c>
      <c r="F24" s="90">
        <f>SUM(F19:F23)</f>
        <v>0</v>
      </c>
      <c r="G24" s="90">
        <f>SUM(G19:G23)</f>
        <v>0</v>
      </c>
      <c r="H24" s="141"/>
      <c r="J24" s="24"/>
      <c r="K24" s="24"/>
      <c r="L24" s="24"/>
      <c r="M24" s="24"/>
      <c r="N24" s="24"/>
      <c r="O24" s="24"/>
    </row>
    <row r="25" spans="1:15" ht="12.75">
      <c r="A25" s="34"/>
      <c r="B25" s="34"/>
      <c r="C25" s="34"/>
      <c r="D25" s="34"/>
      <c r="E25" s="34"/>
      <c r="F25" s="34"/>
      <c r="G25" s="34"/>
      <c r="H25" s="141"/>
      <c r="J25" s="24"/>
      <c r="K25" s="24"/>
      <c r="L25" s="24"/>
      <c r="M25" s="24"/>
      <c r="N25" s="24"/>
      <c r="O25" s="24"/>
    </row>
    <row r="26" spans="1:15" ht="13.5" thickBot="1">
      <c r="A26" s="34"/>
      <c r="B26" s="34"/>
      <c r="C26" s="34"/>
      <c r="D26" s="34"/>
      <c r="E26" s="34"/>
      <c r="F26" s="34"/>
      <c r="G26" s="34"/>
      <c r="H26" s="142"/>
      <c r="J26" s="24"/>
      <c r="K26" s="24"/>
      <c r="L26" s="24"/>
      <c r="M26" s="24"/>
      <c r="N26" s="24"/>
      <c r="O26" s="24"/>
    </row>
    <row r="27" spans="1:15" ht="3" customHeight="1">
      <c r="A27" s="34"/>
      <c r="B27" s="76"/>
      <c r="C27" s="77"/>
      <c r="D27" s="77"/>
      <c r="E27" s="77"/>
      <c r="F27" s="77"/>
      <c r="G27" s="78"/>
      <c r="H27" s="142"/>
      <c r="J27" s="24"/>
      <c r="K27" s="24"/>
      <c r="L27" s="24"/>
      <c r="M27" s="24"/>
      <c r="N27" s="24"/>
      <c r="O27" s="24"/>
    </row>
    <row r="28" spans="1:15" ht="12.75" customHeight="1">
      <c r="A28" s="34"/>
      <c r="B28" s="79" t="s">
        <v>69</v>
      </c>
      <c r="C28" s="54" t="str">
        <f>'Power Supply Config'!B66</f>
        <v>PGM-I/O #2</v>
      </c>
      <c r="D28" s="53" t="s">
        <v>64</v>
      </c>
      <c r="E28" s="214" t="str">
        <f>'Power Supply Config'!$C$15</f>
        <v>5820XL-EVS</v>
      </c>
      <c r="F28" s="214"/>
      <c r="G28" s="269"/>
      <c r="H28" s="141"/>
      <c r="J28" s="24"/>
      <c r="K28" s="24"/>
      <c r="L28" s="24"/>
      <c r="M28" s="24"/>
      <c r="N28" s="24"/>
      <c r="O28" s="24"/>
    </row>
    <row r="29" spans="1:15" ht="3" customHeight="1">
      <c r="A29" s="34"/>
      <c r="B29" s="80"/>
      <c r="C29" s="44"/>
      <c r="D29" s="44"/>
      <c r="E29" s="44"/>
      <c r="F29" s="44"/>
      <c r="G29" s="81"/>
      <c r="H29" s="141"/>
      <c r="J29" s="24"/>
      <c r="K29" s="24"/>
      <c r="L29" s="24"/>
      <c r="M29" s="24"/>
      <c r="N29" s="24"/>
      <c r="O29" s="24"/>
    </row>
    <row r="30" spans="1:15" ht="12.75" customHeight="1">
      <c r="A30" s="34"/>
      <c r="B30" s="79" t="s">
        <v>65</v>
      </c>
      <c r="C30" s="44" t="str">
        <f>'Power Supply Config'!C66:D66</f>
        <v>Notification Appl Circuit</v>
      </c>
      <c r="D30" s="47" t="s">
        <v>135</v>
      </c>
      <c r="E30" s="158"/>
      <c r="F30" s="44"/>
      <c r="G30" s="81"/>
      <c r="H30" s="141"/>
      <c r="J30" s="24"/>
      <c r="K30" s="24"/>
      <c r="L30" s="24"/>
      <c r="M30" s="24"/>
      <c r="N30" s="24"/>
      <c r="O30" s="24"/>
    </row>
    <row r="31" spans="1:15" ht="3" customHeight="1" thickBot="1">
      <c r="A31" s="34"/>
      <c r="B31" s="82"/>
      <c r="C31" s="83"/>
      <c r="D31" s="83"/>
      <c r="E31" s="83"/>
      <c r="F31" s="83"/>
      <c r="G31" s="84"/>
      <c r="H31" s="141"/>
      <c r="J31" s="24"/>
      <c r="K31" s="24"/>
      <c r="L31" s="24"/>
      <c r="M31" s="24"/>
      <c r="N31" s="24"/>
      <c r="O31" s="24"/>
    </row>
    <row r="32" spans="1:15" ht="12.75" customHeight="1">
      <c r="A32" s="34"/>
      <c r="B32" s="263" t="s">
        <v>66</v>
      </c>
      <c r="C32" s="265" t="s">
        <v>67</v>
      </c>
      <c r="D32" s="267" t="s">
        <v>73</v>
      </c>
      <c r="E32" s="267"/>
      <c r="F32" s="267" t="s">
        <v>72</v>
      </c>
      <c r="G32" s="268"/>
      <c r="H32" s="141"/>
      <c r="J32" s="24"/>
      <c r="K32" s="24"/>
      <c r="L32" s="24"/>
      <c r="M32" s="24"/>
      <c r="N32" s="24"/>
      <c r="O32" s="24"/>
    </row>
    <row r="33" spans="1:15" ht="12.75" customHeight="1">
      <c r="A33" s="34"/>
      <c r="B33" s="264"/>
      <c r="C33" s="266"/>
      <c r="D33" s="85" t="s">
        <v>3</v>
      </c>
      <c r="E33" s="85" t="s">
        <v>4</v>
      </c>
      <c r="F33" s="86" t="s">
        <v>3</v>
      </c>
      <c r="G33" s="87" t="s">
        <v>4</v>
      </c>
      <c r="H33" s="141"/>
      <c r="J33" s="24"/>
      <c r="K33" s="24"/>
      <c r="L33" s="24"/>
      <c r="M33" s="24"/>
      <c r="N33" s="24"/>
      <c r="O33" s="24"/>
    </row>
    <row r="34" spans="1:15" ht="15.75" customHeight="1">
      <c r="A34" s="34"/>
      <c r="B34" s="17"/>
      <c r="C34" s="124" t="str">
        <f>VLOOKUP(H34,Smokes!$B$7:$E$168,2)</f>
        <v>Unused</v>
      </c>
      <c r="D34" s="88">
        <f>VLOOKUP(H34,Smokes!$B$7:$E$168,3)</f>
        <v>0</v>
      </c>
      <c r="E34" s="88">
        <f>VLOOKUP(H34,Smokes!$B$7:$E$168,4)</f>
        <v>0</v>
      </c>
      <c r="F34" s="68">
        <f>B34*D34</f>
        <v>0</v>
      </c>
      <c r="G34" s="68">
        <f>B34*E34</f>
        <v>0</v>
      </c>
      <c r="H34" s="141">
        <v>1</v>
      </c>
      <c r="J34" s="24"/>
      <c r="K34" s="24"/>
      <c r="L34" s="24"/>
      <c r="M34" s="24"/>
      <c r="N34" s="24"/>
      <c r="O34" s="24"/>
    </row>
    <row r="35" spans="1:15" ht="15.75" customHeight="1">
      <c r="A35" s="34"/>
      <c r="B35" s="18"/>
      <c r="C35" s="124" t="str">
        <f>VLOOKUP(H35,Smokes!$B$7:$E$168,2)</f>
        <v>Unused</v>
      </c>
      <c r="D35" s="88">
        <f>VLOOKUP(H35,Smokes!$B$7:$E$168,3)</f>
        <v>0</v>
      </c>
      <c r="E35" s="88">
        <f>VLOOKUP(H35,Smokes!$B$7:$E$168,4)</f>
        <v>0</v>
      </c>
      <c r="F35" s="68">
        <f>B35*D35</f>
        <v>0</v>
      </c>
      <c r="G35" s="68">
        <f>B35*E35</f>
        <v>0</v>
      </c>
      <c r="H35" s="141">
        <v>1</v>
      </c>
      <c r="J35" s="24"/>
      <c r="K35" s="24"/>
      <c r="L35" s="24"/>
      <c r="M35" s="24"/>
      <c r="N35" s="24"/>
      <c r="O35" s="24"/>
    </row>
    <row r="36" spans="1:15" ht="15.75" customHeight="1">
      <c r="A36" s="34"/>
      <c r="B36" s="18"/>
      <c r="C36" s="124" t="str">
        <f>VLOOKUP(H36,Smokes!$B$7:$E$168,2)</f>
        <v>Unused</v>
      </c>
      <c r="D36" s="88">
        <f>VLOOKUP(H36,Smokes!$B$7:$E$168,3)</f>
        <v>0</v>
      </c>
      <c r="E36" s="88">
        <f>VLOOKUP(H36,Smokes!$B$7:$E$168,4)</f>
        <v>0</v>
      </c>
      <c r="F36" s="68">
        <f>B36*D36</f>
        <v>0</v>
      </c>
      <c r="G36" s="68">
        <f>B36*E36</f>
        <v>0</v>
      </c>
      <c r="H36" s="141">
        <v>1</v>
      </c>
      <c r="J36" s="24"/>
      <c r="K36" s="24"/>
      <c r="L36" s="24"/>
      <c r="M36" s="24"/>
      <c r="N36" s="24"/>
      <c r="O36" s="24"/>
    </row>
    <row r="37" spans="1:15" ht="15.75" customHeight="1">
      <c r="A37" s="34"/>
      <c r="B37" s="18"/>
      <c r="C37" s="124" t="str">
        <f>VLOOKUP(H37,Smokes!$B$7:$E$168,2)</f>
        <v>Unused</v>
      </c>
      <c r="D37" s="88">
        <f>VLOOKUP(H37,Smokes!$B$7:$E$168,3)</f>
        <v>0</v>
      </c>
      <c r="E37" s="88">
        <f>VLOOKUP(H37,Smokes!$B$7:$E$168,4)</f>
        <v>0</v>
      </c>
      <c r="F37" s="68">
        <f>B37*D37</f>
        <v>0</v>
      </c>
      <c r="G37" s="68">
        <f>B37*E37</f>
        <v>0</v>
      </c>
      <c r="H37" s="141">
        <v>1</v>
      </c>
      <c r="J37" s="24"/>
      <c r="K37" s="24"/>
      <c r="L37" s="24"/>
      <c r="M37" s="24"/>
      <c r="N37" s="24"/>
      <c r="O37" s="24"/>
    </row>
    <row r="38" spans="1:15" ht="15.75" customHeight="1">
      <c r="A38" s="34"/>
      <c r="B38" s="18"/>
      <c r="C38" s="163"/>
      <c r="D38" s="164"/>
      <c r="E38" s="164"/>
      <c r="F38" s="68">
        <f>B38*D38</f>
        <v>0</v>
      </c>
      <c r="G38" s="68">
        <f>B38*E38</f>
        <v>0</v>
      </c>
      <c r="H38" s="141"/>
      <c r="J38" s="24"/>
      <c r="K38" s="24"/>
      <c r="L38" s="24"/>
      <c r="M38" s="24"/>
      <c r="N38" s="24"/>
      <c r="O38" s="24"/>
    </row>
    <row r="39" spans="1:15" ht="15.75" customHeight="1">
      <c r="A39" s="34"/>
      <c r="B39" s="34"/>
      <c r="C39" s="89"/>
      <c r="D39" s="34"/>
      <c r="E39" s="89" t="s">
        <v>68</v>
      </c>
      <c r="F39" s="90">
        <f>SUM(F34:F38)</f>
        <v>0</v>
      </c>
      <c r="G39" s="90">
        <f>SUM(G34:G38)</f>
        <v>0</v>
      </c>
      <c r="H39" s="141"/>
      <c r="J39" s="24"/>
      <c r="K39" s="24"/>
      <c r="L39" s="24"/>
      <c r="M39" s="24"/>
      <c r="N39" s="24"/>
      <c r="O39" s="24"/>
    </row>
    <row r="40" spans="1:15" ht="15.75" customHeight="1">
      <c r="A40" s="34"/>
      <c r="B40" s="34"/>
      <c r="C40" s="89"/>
      <c r="D40" s="34"/>
      <c r="E40" s="89"/>
      <c r="F40" s="155"/>
      <c r="G40" s="156"/>
      <c r="H40" s="141"/>
      <c r="J40" s="24"/>
      <c r="K40" s="24"/>
      <c r="L40" s="24"/>
      <c r="M40" s="24"/>
      <c r="N40" s="24"/>
      <c r="O40" s="24"/>
    </row>
    <row r="41" spans="1:15" ht="13.5" thickBot="1">
      <c r="A41" s="34"/>
      <c r="B41" s="34"/>
      <c r="C41" s="34"/>
      <c r="D41" s="34"/>
      <c r="E41" s="34"/>
      <c r="F41" s="34"/>
      <c r="G41" s="34"/>
      <c r="H41" s="141"/>
      <c r="J41" s="24"/>
      <c r="K41" s="24"/>
      <c r="L41" s="24"/>
      <c r="M41" s="24"/>
      <c r="N41" s="24"/>
      <c r="O41" s="24"/>
    </row>
    <row r="42" spans="1:15" ht="3" customHeight="1">
      <c r="A42" s="34"/>
      <c r="B42" s="76"/>
      <c r="C42" s="77"/>
      <c r="D42" s="77"/>
      <c r="E42" s="77"/>
      <c r="F42" s="77"/>
      <c r="G42" s="78"/>
      <c r="H42" s="142"/>
      <c r="J42" s="24"/>
      <c r="K42" s="24"/>
      <c r="L42" s="24"/>
      <c r="M42" s="24"/>
      <c r="N42" s="24"/>
      <c r="O42" s="24"/>
    </row>
    <row r="43" spans="1:15" ht="12.75" customHeight="1">
      <c r="A43" s="34"/>
      <c r="B43" s="79" t="s">
        <v>69</v>
      </c>
      <c r="C43" s="54" t="str">
        <f>'Power Supply Config'!B67</f>
        <v>PGM-I/O #3</v>
      </c>
      <c r="D43" s="53" t="s">
        <v>64</v>
      </c>
      <c r="E43" s="214" t="str">
        <f>'Power Supply Config'!$C$15</f>
        <v>5820XL-EVS</v>
      </c>
      <c r="F43" s="214"/>
      <c r="G43" s="269"/>
      <c r="H43" s="141"/>
      <c r="J43" s="24"/>
      <c r="K43" s="24"/>
      <c r="L43" s="24"/>
      <c r="M43" s="24"/>
      <c r="N43" s="24"/>
      <c r="O43" s="24"/>
    </row>
    <row r="44" spans="1:15" ht="3" customHeight="1">
      <c r="A44" s="34"/>
      <c r="B44" s="80"/>
      <c r="C44" s="44"/>
      <c r="D44" s="44"/>
      <c r="E44" s="44"/>
      <c r="F44" s="44"/>
      <c r="G44" s="81"/>
      <c r="H44" s="141"/>
      <c r="J44" s="24"/>
      <c r="K44" s="24"/>
      <c r="L44" s="24"/>
      <c r="M44" s="24"/>
      <c r="N44" s="24"/>
      <c r="O44" s="24"/>
    </row>
    <row r="45" spans="1:15" ht="12.75" customHeight="1">
      <c r="A45" s="34"/>
      <c r="B45" s="79" t="s">
        <v>65</v>
      </c>
      <c r="C45" s="44" t="str">
        <f>'Power Supply Config'!C67:D67</f>
        <v>Notification Appl Circuit</v>
      </c>
      <c r="D45" s="47" t="s">
        <v>135</v>
      </c>
      <c r="E45" s="158"/>
      <c r="F45" s="44"/>
      <c r="G45" s="81"/>
      <c r="H45" s="141"/>
      <c r="J45" s="24"/>
      <c r="K45" s="24"/>
      <c r="L45" s="24"/>
      <c r="M45" s="24"/>
      <c r="N45" s="24"/>
      <c r="O45" s="24"/>
    </row>
    <row r="46" spans="1:15" ht="3" customHeight="1" thickBot="1">
      <c r="A46" s="34"/>
      <c r="B46" s="82"/>
      <c r="C46" s="83"/>
      <c r="D46" s="83"/>
      <c r="E46" s="83"/>
      <c r="F46" s="83"/>
      <c r="G46" s="84"/>
      <c r="H46" s="141"/>
      <c r="J46" s="24"/>
      <c r="K46" s="24"/>
      <c r="L46" s="24"/>
      <c r="M46" s="24"/>
      <c r="N46" s="24"/>
      <c r="O46" s="24"/>
    </row>
    <row r="47" spans="1:15" ht="12.75" customHeight="1">
      <c r="A47" s="34"/>
      <c r="B47" s="263" t="s">
        <v>66</v>
      </c>
      <c r="C47" s="265" t="s">
        <v>67</v>
      </c>
      <c r="D47" s="267" t="s">
        <v>73</v>
      </c>
      <c r="E47" s="267"/>
      <c r="F47" s="267" t="s">
        <v>72</v>
      </c>
      <c r="G47" s="268"/>
      <c r="H47" s="141"/>
      <c r="J47" s="24"/>
      <c r="K47" s="24"/>
      <c r="L47" s="24"/>
      <c r="M47" s="24"/>
      <c r="N47" s="24"/>
      <c r="O47" s="24"/>
    </row>
    <row r="48" spans="1:15" ht="12.75" customHeight="1">
      <c r="A48" s="34"/>
      <c r="B48" s="264"/>
      <c r="C48" s="266"/>
      <c r="D48" s="85" t="s">
        <v>3</v>
      </c>
      <c r="E48" s="85" t="s">
        <v>4</v>
      </c>
      <c r="F48" s="86" t="s">
        <v>3</v>
      </c>
      <c r="G48" s="87" t="s">
        <v>4</v>
      </c>
      <c r="H48" s="141"/>
      <c r="J48" s="24"/>
      <c r="K48" s="24"/>
      <c r="L48" s="24"/>
      <c r="M48" s="24"/>
      <c r="N48" s="24"/>
      <c r="O48" s="24"/>
    </row>
    <row r="49" spans="1:15" ht="15.75" customHeight="1">
      <c r="A49" s="34"/>
      <c r="B49" s="17"/>
      <c r="C49" s="124" t="str">
        <f>VLOOKUP(H49,Smokes!$B$7:$E$168,2)</f>
        <v>Unused</v>
      </c>
      <c r="D49" s="88">
        <f>VLOOKUP(H49,Smokes!$B$7:$E$168,3)</f>
        <v>0</v>
      </c>
      <c r="E49" s="88">
        <f>VLOOKUP(H49,Smokes!$B$7:$E$168,4)</f>
        <v>0</v>
      </c>
      <c r="F49" s="68">
        <f>B49*D49</f>
        <v>0</v>
      </c>
      <c r="G49" s="68">
        <f>B49*E49</f>
        <v>0</v>
      </c>
      <c r="H49" s="141">
        <v>1</v>
      </c>
      <c r="J49" s="24"/>
      <c r="K49" s="24"/>
      <c r="L49" s="24"/>
      <c r="M49" s="24"/>
      <c r="N49" s="24"/>
      <c r="O49" s="24"/>
    </row>
    <row r="50" spans="1:15" ht="15.75" customHeight="1">
      <c r="A50" s="34"/>
      <c r="B50" s="18"/>
      <c r="C50" s="124" t="str">
        <f>VLOOKUP(H50,Smokes!$B$7:$E$168,2)</f>
        <v>Unused</v>
      </c>
      <c r="D50" s="88">
        <f>VLOOKUP(H50,Smokes!$B$7:$E$168,3)</f>
        <v>0</v>
      </c>
      <c r="E50" s="88">
        <f>VLOOKUP(H50,Smokes!$B$7:$E$168,4)</f>
        <v>0</v>
      </c>
      <c r="F50" s="68">
        <f>B50*D50</f>
        <v>0</v>
      </c>
      <c r="G50" s="68">
        <f>B50*E50</f>
        <v>0</v>
      </c>
      <c r="H50" s="141">
        <v>1</v>
      </c>
      <c r="J50" s="24"/>
      <c r="K50" s="24"/>
      <c r="L50" s="24"/>
      <c r="M50" s="24"/>
      <c r="N50" s="24"/>
      <c r="O50" s="24"/>
    </row>
    <row r="51" spans="1:15" ht="15.75" customHeight="1">
      <c r="A51" s="34"/>
      <c r="B51" s="18"/>
      <c r="C51" s="124" t="str">
        <f>VLOOKUP(H51,Smokes!$B$7:$E$168,2)</f>
        <v>Unused</v>
      </c>
      <c r="D51" s="88">
        <f>VLOOKUP(H51,Smokes!$B$7:$E$168,3)</f>
        <v>0</v>
      </c>
      <c r="E51" s="88">
        <f>VLOOKUP(H51,Smokes!$B$7:$E$168,4)</f>
        <v>0</v>
      </c>
      <c r="F51" s="68">
        <f>B51*D51</f>
        <v>0</v>
      </c>
      <c r="G51" s="68">
        <f>B51*E51</f>
        <v>0</v>
      </c>
      <c r="H51" s="141">
        <v>1</v>
      </c>
      <c r="J51" s="24"/>
      <c r="K51" s="24"/>
      <c r="L51" s="24"/>
      <c r="M51" s="24"/>
      <c r="N51" s="24"/>
      <c r="O51" s="24"/>
    </row>
    <row r="52" spans="1:15" ht="15.75" customHeight="1">
      <c r="A52" s="34"/>
      <c r="B52" s="18"/>
      <c r="C52" s="124" t="str">
        <f>VLOOKUP(H52,Smokes!$B$7:$E$168,2)</f>
        <v>Unused</v>
      </c>
      <c r="D52" s="88">
        <f>VLOOKUP(H52,Smokes!$B$7:$E$168,3)</f>
        <v>0</v>
      </c>
      <c r="E52" s="88">
        <f>VLOOKUP(H52,Smokes!$B$7:$E$168,4)</f>
        <v>0</v>
      </c>
      <c r="F52" s="68">
        <f>B52*D52</f>
        <v>0</v>
      </c>
      <c r="G52" s="68">
        <f>B52*E52</f>
        <v>0</v>
      </c>
      <c r="H52" s="141">
        <v>1</v>
      </c>
      <c r="J52" s="24"/>
      <c r="K52" s="24"/>
      <c r="L52" s="24"/>
      <c r="M52" s="24"/>
      <c r="N52" s="24"/>
      <c r="O52" s="24"/>
    </row>
    <row r="53" spans="1:15" ht="15.75" customHeight="1">
      <c r="A53" s="34"/>
      <c r="B53" s="18"/>
      <c r="C53" s="163"/>
      <c r="D53" s="164"/>
      <c r="E53" s="164"/>
      <c r="F53" s="68">
        <f>B53*D53</f>
        <v>0</v>
      </c>
      <c r="G53" s="68">
        <f>B53*E53</f>
        <v>0</v>
      </c>
      <c r="H53" s="141"/>
      <c r="J53" s="24"/>
      <c r="K53" s="24"/>
      <c r="L53" s="24"/>
      <c r="M53" s="24"/>
      <c r="N53" s="24"/>
      <c r="O53" s="24"/>
    </row>
    <row r="54" spans="1:15" ht="15.75" customHeight="1">
      <c r="A54" s="34"/>
      <c r="B54" s="34"/>
      <c r="C54" s="89"/>
      <c r="D54" s="34"/>
      <c r="E54" s="89" t="s">
        <v>68</v>
      </c>
      <c r="F54" s="90">
        <f>SUM(F49:F53)</f>
        <v>0</v>
      </c>
      <c r="G54" s="90">
        <f>SUM(G49:G53)</f>
        <v>0</v>
      </c>
      <c r="H54" s="141"/>
      <c r="J54" s="24"/>
      <c r="K54" s="24"/>
      <c r="L54" s="24"/>
      <c r="M54" s="24"/>
      <c r="N54" s="24"/>
      <c r="O54" s="24"/>
    </row>
    <row r="55" spans="1:15" ht="15.75" customHeight="1">
      <c r="A55" s="34"/>
      <c r="B55" s="34"/>
      <c r="C55" s="89"/>
      <c r="D55" s="34"/>
      <c r="E55" s="89"/>
      <c r="F55" s="155"/>
      <c r="G55" s="156"/>
      <c r="H55" s="141"/>
      <c r="J55" s="24"/>
      <c r="K55" s="24"/>
      <c r="L55" s="24"/>
      <c r="M55" s="24"/>
      <c r="N55" s="24"/>
      <c r="O55" s="24"/>
    </row>
    <row r="56" spans="1:15" ht="13.5" thickBot="1">
      <c r="A56" s="34"/>
      <c r="B56" s="34"/>
      <c r="C56" s="34"/>
      <c r="D56" s="34"/>
      <c r="E56" s="34"/>
      <c r="F56" s="34"/>
      <c r="G56" s="34"/>
      <c r="H56" s="141"/>
      <c r="J56" s="24"/>
      <c r="K56" s="24"/>
      <c r="L56" s="24"/>
      <c r="M56" s="24"/>
      <c r="N56" s="24"/>
      <c r="O56" s="24"/>
    </row>
    <row r="57" spans="1:15" ht="3" customHeight="1">
      <c r="A57" s="34"/>
      <c r="B57" s="76"/>
      <c r="C57" s="77"/>
      <c r="D57" s="77"/>
      <c r="E57" s="77"/>
      <c r="F57" s="77"/>
      <c r="G57" s="78"/>
      <c r="H57" s="142"/>
      <c r="J57" s="24"/>
      <c r="K57" s="24"/>
      <c r="L57" s="24"/>
      <c r="M57" s="24"/>
      <c r="N57" s="24"/>
      <c r="O57" s="24"/>
    </row>
    <row r="58" spans="1:15" ht="12.75" customHeight="1">
      <c r="A58" s="34"/>
      <c r="B58" s="79" t="s">
        <v>69</v>
      </c>
      <c r="C58" s="54" t="str">
        <f>'Power Supply Config'!B68</f>
        <v>PGM-I/O #4</v>
      </c>
      <c r="D58" s="53" t="s">
        <v>64</v>
      </c>
      <c r="E58" s="214" t="str">
        <f>'Power Supply Config'!$C$15</f>
        <v>5820XL-EVS</v>
      </c>
      <c r="F58" s="214"/>
      <c r="G58" s="269"/>
      <c r="H58" s="141"/>
      <c r="J58" s="24"/>
      <c r="K58" s="24"/>
      <c r="L58" s="24"/>
      <c r="M58" s="24"/>
      <c r="N58" s="24"/>
      <c r="O58" s="24"/>
    </row>
    <row r="59" spans="1:15" ht="3" customHeight="1">
      <c r="A59" s="34"/>
      <c r="B59" s="80"/>
      <c r="C59" s="44"/>
      <c r="D59" s="44"/>
      <c r="E59" s="44"/>
      <c r="F59" s="44"/>
      <c r="G59" s="81"/>
      <c r="H59" s="141"/>
      <c r="J59" s="24"/>
      <c r="K59" s="24"/>
      <c r="L59" s="24"/>
      <c r="M59" s="24"/>
      <c r="N59" s="24"/>
      <c r="O59" s="24"/>
    </row>
    <row r="60" spans="1:15" ht="12.75" customHeight="1">
      <c r="A60" s="34"/>
      <c r="B60" s="79" t="s">
        <v>65</v>
      </c>
      <c r="C60" s="44" t="str">
        <f>'Power Supply Config'!C68:D68</f>
        <v>Notification Appl Circuit</v>
      </c>
      <c r="D60" s="47" t="s">
        <v>135</v>
      </c>
      <c r="E60" s="158"/>
      <c r="F60" s="44"/>
      <c r="G60" s="81"/>
      <c r="H60" s="141"/>
      <c r="J60" s="24"/>
      <c r="K60" s="24"/>
      <c r="L60" s="24"/>
      <c r="M60" s="24"/>
      <c r="N60" s="24"/>
      <c r="O60" s="24"/>
    </row>
    <row r="61" spans="1:15" ht="3" customHeight="1" thickBot="1">
      <c r="A61" s="34"/>
      <c r="B61" s="82"/>
      <c r="C61" s="83"/>
      <c r="D61" s="83"/>
      <c r="E61" s="83"/>
      <c r="F61" s="83"/>
      <c r="G61" s="84"/>
      <c r="H61" s="141"/>
      <c r="J61" s="24"/>
      <c r="K61" s="24"/>
      <c r="L61" s="24"/>
      <c r="M61" s="24"/>
      <c r="N61" s="24"/>
      <c r="O61" s="24"/>
    </row>
    <row r="62" spans="1:15" ht="12.75" customHeight="1">
      <c r="A62" s="34"/>
      <c r="B62" s="263" t="s">
        <v>66</v>
      </c>
      <c r="C62" s="265" t="s">
        <v>67</v>
      </c>
      <c r="D62" s="267" t="s">
        <v>73</v>
      </c>
      <c r="E62" s="267"/>
      <c r="F62" s="267" t="s">
        <v>72</v>
      </c>
      <c r="G62" s="268"/>
      <c r="H62" s="141"/>
      <c r="J62" s="24"/>
      <c r="K62" s="24"/>
      <c r="L62" s="24"/>
      <c r="M62" s="24"/>
      <c r="N62" s="24"/>
      <c r="O62" s="24"/>
    </row>
    <row r="63" spans="1:15" ht="12.75" customHeight="1">
      <c r="A63" s="34"/>
      <c r="B63" s="264"/>
      <c r="C63" s="266"/>
      <c r="D63" s="85" t="s">
        <v>3</v>
      </c>
      <c r="E63" s="85" t="s">
        <v>4</v>
      </c>
      <c r="F63" s="86" t="s">
        <v>3</v>
      </c>
      <c r="G63" s="87" t="s">
        <v>4</v>
      </c>
      <c r="H63" s="141"/>
      <c r="J63" s="24"/>
      <c r="K63" s="24"/>
      <c r="L63" s="24"/>
      <c r="M63" s="24"/>
      <c r="N63" s="24"/>
      <c r="O63" s="24"/>
    </row>
    <row r="64" spans="1:15" ht="15.75" customHeight="1">
      <c r="A64" s="34"/>
      <c r="B64" s="17"/>
      <c r="C64" s="124" t="str">
        <f>VLOOKUP(H64,Smokes!$B$7:$E$168,2)</f>
        <v>Unused</v>
      </c>
      <c r="D64" s="88">
        <f>VLOOKUP(H64,Smokes!$B$7:$E$168,3)</f>
        <v>0</v>
      </c>
      <c r="E64" s="88">
        <f>VLOOKUP(H64,Smokes!$B$7:$E$168,4)</f>
        <v>0</v>
      </c>
      <c r="F64" s="68">
        <f>B64*D64</f>
        <v>0</v>
      </c>
      <c r="G64" s="68">
        <f>B64*E64</f>
        <v>0</v>
      </c>
      <c r="H64" s="141">
        <v>1</v>
      </c>
      <c r="J64" s="24"/>
      <c r="K64" s="24"/>
      <c r="L64" s="24"/>
      <c r="M64" s="24"/>
      <c r="N64" s="24"/>
      <c r="O64" s="24"/>
    </row>
    <row r="65" spans="1:15" ht="15.75" customHeight="1">
      <c r="A65" s="34"/>
      <c r="B65" s="18"/>
      <c r="C65" s="124" t="str">
        <f>VLOOKUP(H65,Smokes!$B$7:$E$168,2)</f>
        <v>Unused</v>
      </c>
      <c r="D65" s="88">
        <f>VLOOKUP(H65,Smokes!$B$7:$E$168,3)</f>
        <v>0</v>
      </c>
      <c r="E65" s="88">
        <f>VLOOKUP(H65,Smokes!$B$7:$E$168,4)</f>
        <v>0</v>
      </c>
      <c r="F65" s="68">
        <f>B65*D65</f>
        <v>0</v>
      </c>
      <c r="G65" s="68">
        <f>B65*E65</f>
        <v>0</v>
      </c>
      <c r="H65" s="141">
        <v>1</v>
      </c>
      <c r="J65" s="24"/>
      <c r="K65" s="24"/>
      <c r="L65" s="24"/>
      <c r="M65" s="24"/>
      <c r="N65" s="24"/>
      <c r="O65" s="24"/>
    </row>
    <row r="66" spans="1:15" ht="15.75" customHeight="1">
      <c r="A66" s="34"/>
      <c r="B66" s="18"/>
      <c r="C66" s="124" t="str">
        <f>VLOOKUP(H66,Smokes!$B$7:$E$168,2)</f>
        <v>Unused</v>
      </c>
      <c r="D66" s="88">
        <f>VLOOKUP(H66,Smokes!$B$7:$E$168,3)</f>
        <v>0</v>
      </c>
      <c r="E66" s="88">
        <f>VLOOKUP(H66,Smokes!$B$7:$E$168,4)</f>
        <v>0</v>
      </c>
      <c r="F66" s="68">
        <f>B66*D66</f>
        <v>0</v>
      </c>
      <c r="G66" s="68">
        <f>B66*E66</f>
        <v>0</v>
      </c>
      <c r="H66" s="141">
        <v>1</v>
      </c>
      <c r="J66" s="24"/>
      <c r="K66" s="24"/>
      <c r="L66" s="24"/>
      <c r="M66" s="24"/>
      <c r="N66" s="24"/>
      <c r="O66" s="24"/>
    </row>
    <row r="67" spans="1:15" ht="15.75" customHeight="1">
      <c r="A67" s="34"/>
      <c r="B67" s="18"/>
      <c r="C67" s="124" t="str">
        <f>VLOOKUP(H67,Smokes!$B$7:$E$168,2)</f>
        <v>Unused</v>
      </c>
      <c r="D67" s="88">
        <f>VLOOKUP(H67,Smokes!$B$7:$E$168,3)</f>
        <v>0</v>
      </c>
      <c r="E67" s="88">
        <f>VLOOKUP(H67,Smokes!$B$7:$E$168,4)</f>
        <v>0</v>
      </c>
      <c r="F67" s="68">
        <f>B67*D67</f>
        <v>0</v>
      </c>
      <c r="G67" s="68">
        <f>B67*E67</f>
        <v>0</v>
      </c>
      <c r="H67" s="141">
        <v>1</v>
      </c>
      <c r="J67" s="24"/>
      <c r="K67" s="24"/>
      <c r="L67" s="24"/>
      <c r="M67" s="24"/>
      <c r="N67" s="24"/>
      <c r="O67" s="24"/>
    </row>
    <row r="68" spans="1:15" ht="15.75" customHeight="1">
      <c r="A68" s="34"/>
      <c r="B68" s="18"/>
      <c r="C68" s="163"/>
      <c r="D68" s="164"/>
      <c r="E68" s="164"/>
      <c r="F68" s="68">
        <f>B68*D68</f>
        <v>0</v>
      </c>
      <c r="G68" s="68">
        <f>B68*E68</f>
        <v>0</v>
      </c>
      <c r="H68" s="141"/>
      <c r="J68" s="24"/>
      <c r="K68" s="24"/>
      <c r="L68" s="24"/>
      <c r="M68" s="24"/>
      <c r="N68" s="24"/>
      <c r="O68" s="24"/>
    </row>
    <row r="69" spans="1:15" ht="15.75" customHeight="1">
      <c r="A69" s="34"/>
      <c r="B69" s="34"/>
      <c r="C69" s="89"/>
      <c r="D69" s="34"/>
      <c r="E69" s="89" t="s">
        <v>68</v>
      </c>
      <c r="F69" s="90">
        <f>SUM(F64:F68)</f>
        <v>0</v>
      </c>
      <c r="G69" s="90">
        <f>SUM(G64:G68)</f>
        <v>0</v>
      </c>
      <c r="H69" s="141"/>
      <c r="J69" s="24"/>
      <c r="K69" s="24"/>
      <c r="L69" s="24"/>
      <c r="M69" s="24"/>
      <c r="N69" s="24"/>
      <c r="O69" s="24"/>
    </row>
    <row r="70" spans="1:15" ht="12.75">
      <c r="A70" s="34"/>
      <c r="B70" s="34"/>
      <c r="C70" s="34"/>
      <c r="D70" s="34"/>
      <c r="E70" s="34"/>
      <c r="F70" s="34"/>
      <c r="G70" s="34"/>
      <c r="H70" s="141"/>
      <c r="J70" s="24"/>
      <c r="K70" s="24"/>
      <c r="L70" s="24"/>
      <c r="M70" s="24"/>
      <c r="N70" s="24"/>
      <c r="O70" s="24"/>
    </row>
    <row r="71" spans="1:15" ht="13.5" thickBot="1">
      <c r="A71" s="34"/>
      <c r="B71" s="34"/>
      <c r="C71" s="34"/>
      <c r="D71" s="34"/>
      <c r="E71" s="34"/>
      <c r="F71" s="34"/>
      <c r="G71" s="34"/>
      <c r="H71" s="141"/>
      <c r="J71" s="24"/>
      <c r="K71" s="24"/>
      <c r="L71" s="24"/>
      <c r="M71" s="24"/>
      <c r="N71" s="24"/>
      <c r="O71" s="24"/>
    </row>
    <row r="72" spans="1:15" ht="3" customHeight="1">
      <c r="A72" s="34"/>
      <c r="B72" s="76"/>
      <c r="C72" s="77"/>
      <c r="D72" s="77"/>
      <c r="E72" s="77"/>
      <c r="F72" s="77"/>
      <c r="G72" s="78"/>
      <c r="H72" s="142"/>
      <c r="J72" s="24"/>
      <c r="K72" s="24"/>
      <c r="L72" s="24"/>
      <c r="M72" s="24"/>
      <c r="N72" s="24"/>
      <c r="O72" s="24"/>
    </row>
    <row r="73" spans="1:15" ht="12.75" customHeight="1">
      <c r="A73" s="34"/>
      <c r="B73" s="79" t="s">
        <v>69</v>
      </c>
      <c r="C73" s="54" t="str">
        <f>'Power Supply Config'!B69</f>
        <v>PGM-I/O #5</v>
      </c>
      <c r="D73" s="53" t="s">
        <v>64</v>
      </c>
      <c r="E73" s="214" t="str">
        <f>'Power Supply Config'!$C$15</f>
        <v>5820XL-EVS</v>
      </c>
      <c r="F73" s="214"/>
      <c r="G73" s="269"/>
      <c r="H73" s="141"/>
      <c r="J73" s="24"/>
      <c r="K73" s="24"/>
      <c r="L73" s="24"/>
      <c r="M73" s="24"/>
      <c r="N73" s="24"/>
      <c r="O73" s="24"/>
    </row>
    <row r="74" spans="1:15" ht="3" customHeight="1">
      <c r="A74" s="34"/>
      <c r="B74" s="80"/>
      <c r="C74" s="44"/>
      <c r="D74" s="44"/>
      <c r="E74" s="44"/>
      <c r="F74" s="44"/>
      <c r="G74" s="81"/>
      <c r="H74" s="141"/>
      <c r="J74" s="24"/>
      <c r="K74" s="24"/>
      <c r="L74" s="24"/>
      <c r="M74" s="24"/>
      <c r="N74" s="24"/>
      <c r="O74" s="24"/>
    </row>
    <row r="75" spans="1:15" ht="12.75" customHeight="1">
      <c r="A75" s="34"/>
      <c r="B75" s="79" t="s">
        <v>65</v>
      </c>
      <c r="C75" s="44" t="str">
        <f>'Power Supply Config'!C69:D69</f>
        <v>Notification Appl Circuit</v>
      </c>
      <c r="D75" s="47" t="s">
        <v>135</v>
      </c>
      <c r="E75" s="158"/>
      <c r="F75" s="44"/>
      <c r="G75" s="81"/>
      <c r="H75" s="141"/>
      <c r="J75" s="24"/>
      <c r="K75" s="24"/>
      <c r="L75" s="24"/>
      <c r="M75" s="24"/>
      <c r="N75" s="24"/>
      <c r="O75" s="24"/>
    </row>
    <row r="76" spans="1:15" ht="3" customHeight="1" thickBot="1">
      <c r="A76" s="34"/>
      <c r="B76" s="82"/>
      <c r="C76" s="83"/>
      <c r="D76" s="83"/>
      <c r="E76" s="83"/>
      <c r="F76" s="83"/>
      <c r="G76" s="84"/>
      <c r="H76" s="141"/>
      <c r="J76" s="24"/>
      <c r="K76" s="24"/>
      <c r="L76" s="24"/>
      <c r="M76" s="24"/>
      <c r="N76" s="24"/>
      <c r="O76" s="24"/>
    </row>
    <row r="77" spans="1:15" ht="12.75" customHeight="1">
      <c r="A77" s="34"/>
      <c r="B77" s="263" t="s">
        <v>66</v>
      </c>
      <c r="C77" s="265" t="s">
        <v>67</v>
      </c>
      <c r="D77" s="267" t="s">
        <v>73</v>
      </c>
      <c r="E77" s="267"/>
      <c r="F77" s="267" t="s">
        <v>72</v>
      </c>
      <c r="G77" s="268"/>
      <c r="H77" s="141"/>
      <c r="J77" s="24"/>
      <c r="K77" s="24"/>
      <c r="L77" s="24"/>
      <c r="M77" s="24"/>
      <c r="N77" s="24"/>
      <c r="O77" s="24"/>
    </row>
    <row r="78" spans="1:15" ht="12.75" customHeight="1">
      <c r="A78" s="34"/>
      <c r="B78" s="264"/>
      <c r="C78" s="266"/>
      <c r="D78" s="85" t="s">
        <v>3</v>
      </c>
      <c r="E78" s="85" t="s">
        <v>4</v>
      </c>
      <c r="F78" s="86" t="s">
        <v>3</v>
      </c>
      <c r="G78" s="87" t="s">
        <v>4</v>
      </c>
      <c r="H78" s="141"/>
      <c r="J78" s="24"/>
      <c r="K78" s="24"/>
      <c r="L78" s="24"/>
      <c r="M78" s="24"/>
      <c r="N78" s="24"/>
      <c r="O78" s="24"/>
    </row>
    <row r="79" spans="1:15" ht="15.75" customHeight="1">
      <c r="A79" s="34"/>
      <c r="B79" s="17"/>
      <c r="C79" s="124" t="str">
        <f>VLOOKUP(H79,Smokes!$B$7:$E$168,2)</f>
        <v>Unused</v>
      </c>
      <c r="D79" s="88">
        <f>VLOOKUP(H79,Smokes!$B$7:$E$168,3)</f>
        <v>0</v>
      </c>
      <c r="E79" s="88">
        <f>VLOOKUP(H79,Smokes!$B$7:$E$168,4)</f>
        <v>0</v>
      </c>
      <c r="F79" s="68">
        <f>B79*D79</f>
        <v>0</v>
      </c>
      <c r="G79" s="68">
        <f>B79*E79</f>
        <v>0</v>
      </c>
      <c r="H79" s="141">
        <v>1</v>
      </c>
      <c r="J79" s="24"/>
      <c r="K79" s="24"/>
      <c r="L79" s="24"/>
      <c r="M79" s="24"/>
      <c r="N79" s="24"/>
      <c r="O79" s="24"/>
    </row>
    <row r="80" spans="1:15" ht="15.75" customHeight="1">
      <c r="A80" s="34"/>
      <c r="B80" s="18"/>
      <c r="C80" s="124" t="str">
        <f>VLOOKUP(H80,Smokes!$B$7:$E$168,2)</f>
        <v>Unused</v>
      </c>
      <c r="D80" s="88">
        <f>VLOOKUP(H80,Smokes!$B$7:$E$168,3)</f>
        <v>0</v>
      </c>
      <c r="E80" s="88">
        <f>VLOOKUP(H80,Smokes!$B$7:$E$168,4)</f>
        <v>0</v>
      </c>
      <c r="F80" s="68">
        <f>B80*D80</f>
        <v>0</v>
      </c>
      <c r="G80" s="68">
        <f>B80*E80</f>
        <v>0</v>
      </c>
      <c r="H80" s="141">
        <v>1</v>
      </c>
      <c r="J80" s="24"/>
      <c r="K80" s="24"/>
      <c r="L80" s="24"/>
      <c r="M80" s="24"/>
      <c r="N80" s="24"/>
      <c r="O80" s="24"/>
    </row>
    <row r="81" spans="1:15" ht="15.75" customHeight="1">
      <c r="A81" s="34"/>
      <c r="B81" s="18"/>
      <c r="C81" s="124" t="str">
        <f>VLOOKUP(H81,Smokes!$B$7:$E$168,2)</f>
        <v>Unused</v>
      </c>
      <c r="D81" s="88">
        <f>VLOOKUP(H81,Smokes!$B$7:$E$168,3)</f>
        <v>0</v>
      </c>
      <c r="E81" s="88">
        <f>VLOOKUP(H81,Smokes!$B$7:$E$168,4)</f>
        <v>0</v>
      </c>
      <c r="F81" s="68">
        <f>B81*D81</f>
        <v>0</v>
      </c>
      <c r="G81" s="68">
        <f>B81*E81</f>
        <v>0</v>
      </c>
      <c r="H81" s="141">
        <v>1</v>
      </c>
      <c r="J81" s="24"/>
      <c r="K81" s="24"/>
      <c r="L81" s="24"/>
      <c r="M81" s="24"/>
      <c r="N81" s="24"/>
      <c r="O81" s="24"/>
    </row>
    <row r="82" spans="1:15" ht="15.75" customHeight="1">
      <c r="A82" s="34"/>
      <c r="B82" s="18"/>
      <c r="C82" s="124" t="str">
        <f>VLOOKUP(H82,Smokes!$B$7:$E$168,2)</f>
        <v>Unused</v>
      </c>
      <c r="D82" s="88">
        <f>VLOOKUP(H82,Smokes!$B$7:$E$168,3)</f>
        <v>0</v>
      </c>
      <c r="E82" s="88">
        <f>VLOOKUP(H82,Smokes!$B$7:$E$168,4)</f>
        <v>0</v>
      </c>
      <c r="F82" s="68">
        <f>B82*D82</f>
        <v>0</v>
      </c>
      <c r="G82" s="68">
        <f>B82*E82</f>
        <v>0</v>
      </c>
      <c r="H82" s="141">
        <v>1</v>
      </c>
      <c r="J82" s="24"/>
      <c r="K82" s="24"/>
      <c r="L82" s="24"/>
      <c r="M82" s="24"/>
      <c r="N82" s="24"/>
      <c r="O82" s="24"/>
    </row>
    <row r="83" spans="1:15" ht="15.75" customHeight="1">
      <c r="A83" s="34"/>
      <c r="B83" s="18"/>
      <c r="C83" s="163"/>
      <c r="D83" s="164"/>
      <c r="E83" s="164"/>
      <c r="F83" s="68">
        <f>B83*D83</f>
        <v>0</v>
      </c>
      <c r="G83" s="68">
        <f>B83*E83</f>
        <v>0</v>
      </c>
      <c r="H83" s="141"/>
      <c r="J83" s="24"/>
      <c r="K83" s="24"/>
      <c r="L83" s="24"/>
      <c r="M83" s="24"/>
      <c r="N83" s="24"/>
      <c r="O83" s="24"/>
    </row>
    <row r="84" spans="1:15" ht="15.75" customHeight="1">
      <c r="A84" s="34"/>
      <c r="B84" s="34"/>
      <c r="C84" s="89"/>
      <c r="D84" s="34"/>
      <c r="E84" s="89" t="s">
        <v>68</v>
      </c>
      <c r="F84" s="90">
        <f>SUM(F79:F83)</f>
        <v>0</v>
      </c>
      <c r="G84" s="90">
        <f>SUM(G79:G83)</f>
        <v>0</v>
      </c>
      <c r="H84" s="141"/>
      <c r="J84" s="24"/>
      <c r="K84" s="24"/>
      <c r="L84" s="24"/>
      <c r="M84" s="24"/>
      <c r="N84" s="24"/>
      <c r="O84" s="24"/>
    </row>
    <row r="85" spans="1:15" ht="12.75">
      <c r="A85" s="34"/>
      <c r="B85" s="34"/>
      <c r="C85" s="34"/>
      <c r="D85" s="34"/>
      <c r="E85" s="34"/>
      <c r="F85" s="34"/>
      <c r="G85" s="34"/>
      <c r="H85" s="141"/>
      <c r="J85" s="24"/>
      <c r="K85" s="24"/>
      <c r="L85" s="24"/>
      <c r="M85" s="24"/>
      <c r="N85" s="24"/>
      <c r="O85" s="24"/>
    </row>
    <row r="86" spans="1:15" ht="13.5" thickBot="1">
      <c r="A86" s="34"/>
      <c r="B86" s="34"/>
      <c r="C86" s="34"/>
      <c r="D86" s="34"/>
      <c r="E86" s="34"/>
      <c r="F86" s="34"/>
      <c r="G86" s="34"/>
      <c r="H86" s="141"/>
      <c r="J86" s="24"/>
      <c r="K86" s="24"/>
      <c r="L86" s="24"/>
      <c r="M86" s="24"/>
      <c r="N86" s="24"/>
      <c r="O86" s="24"/>
    </row>
    <row r="87" spans="1:15" ht="3" customHeight="1">
      <c r="A87" s="34"/>
      <c r="B87" s="76"/>
      <c r="C87" s="77"/>
      <c r="D87" s="77"/>
      <c r="E87" s="77"/>
      <c r="F87" s="77"/>
      <c r="G87" s="78"/>
      <c r="H87" s="142"/>
      <c r="J87" s="24"/>
      <c r="K87" s="24"/>
      <c r="L87" s="24"/>
      <c r="M87" s="24"/>
      <c r="N87" s="24"/>
      <c r="O87" s="24"/>
    </row>
    <row r="88" spans="1:15" ht="12.75" customHeight="1">
      <c r="A88" s="34"/>
      <c r="B88" s="79" t="s">
        <v>69</v>
      </c>
      <c r="C88" s="54" t="str">
        <f>'Power Supply Config'!B70</f>
        <v>PGM-I/O #6</v>
      </c>
      <c r="D88" s="53" t="s">
        <v>64</v>
      </c>
      <c r="E88" s="214" t="str">
        <f>'Power Supply Config'!$C$15</f>
        <v>5820XL-EVS</v>
      </c>
      <c r="F88" s="214"/>
      <c r="G88" s="269"/>
      <c r="H88" s="141"/>
      <c r="J88" s="24"/>
      <c r="K88" s="24"/>
      <c r="L88" s="24"/>
      <c r="M88" s="24"/>
      <c r="N88" s="24"/>
      <c r="O88" s="24"/>
    </row>
    <row r="89" spans="1:15" ht="3" customHeight="1">
      <c r="A89" s="34"/>
      <c r="B89" s="80"/>
      <c r="C89" s="44"/>
      <c r="D89" s="44"/>
      <c r="E89" s="44"/>
      <c r="F89" s="44"/>
      <c r="G89" s="81"/>
      <c r="H89" s="141"/>
      <c r="J89" s="24"/>
      <c r="K89" s="24"/>
      <c r="L89" s="24"/>
      <c r="M89" s="24"/>
      <c r="N89" s="24"/>
      <c r="O89" s="24"/>
    </row>
    <row r="90" spans="1:15" ht="12.75" customHeight="1">
      <c r="A90" s="34"/>
      <c r="B90" s="79" t="s">
        <v>65</v>
      </c>
      <c r="C90" s="44" t="str">
        <f>'Power Supply Config'!C70:D70</f>
        <v>Notification Appl Circuit</v>
      </c>
      <c r="D90" s="47" t="s">
        <v>135</v>
      </c>
      <c r="E90" s="158"/>
      <c r="F90" s="44"/>
      <c r="G90" s="81"/>
      <c r="H90" s="141"/>
      <c r="J90" s="24"/>
      <c r="K90" s="24"/>
      <c r="L90" s="24"/>
      <c r="M90" s="24"/>
      <c r="N90" s="24"/>
      <c r="O90" s="24"/>
    </row>
    <row r="91" spans="1:15" ht="3" customHeight="1" thickBot="1">
      <c r="A91" s="34"/>
      <c r="B91" s="82"/>
      <c r="C91" s="83"/>
      <c r="D91" s="83"/>
      <c r="E91" s="83"/>
      <c r="F91" s="83"/>
      <c r="G91" s="84"/>
      <c r="H91" s="141"/>
      <c r="J91" s="24"/>
      <c r="K91" s="24"/>
      <c r="L91" s="24"/>
      <c r="M91" s="24"/>
      <c r="N91" s="24"/>
      <c r="O91" s="24"/>
    </row>
    <row r="92" spans="1:15" ht="12.75" customHeight="1">
      <c r="A92" s="34"/>
      <c r="B92" s="263" t="s">
        <v>66</v>
      </c>
      <c r="C92" s="265" t="s">
        <v>67</v>
      </c>
      <c r="D92" s="267" t="s">
        <v>73</v>
      </c>
      <c r="E92" s="267"/>
      <c r="F92" s="267" t="s">
        <v>72</v>
      </c>
      <c r="G92" s="268"/>
      <c r="H92" s="141"/>
      <c r="J92" s="24"/>
      <c r="K92" s="24"/>
      <c r="L92" s="24"/>
      <c r="M92" s="24"/>
      <c r="N92" s="24"/>
      <c r="O92" s="24"/>
    </row>
    <row r="93" spans="1:15" ht="12.75" customHeight="1">
      <c r="A93" s="34"/>
      <c r="B93" s="264"/>
      <c r="C93" s="266"/>
      <c r="D93" s="85" t="s">
        <v>3</v>
      </c>
      <c r="E93" s="85" t="s">
        <v>4</v>
      </c>
      <c r="F93" s="86" t="s">
        <v>3</v>
      </c>
      <c r="G93" s="87" t="s">
        <v>4</v>
      </c>
      <c r="H93" s="141"/>
      <c r="J93" s="24"/>
      <c r="K93" s="24"/>
      <c r="L93" s="24"/>
      <c r="M93" s="24"/>
      <c r="N93" s="24"/>
      <c r="O93" s="24"/>
    </row>
    <row r="94" spans="1:15" ht="15.75" customHeight="1">
      <c r="A94" s="34"/>
      <c r="B94" s="17"/>
      <c r="C94" s="124" t="str">
        <f>VLOOKUP(H94,Smokes!$B$7:$E$168,2)</f>
        <v>Unused</v>
      </c>
      <c r="D94" s="88">
        <f>VLOOKUP(H94,Smokes!$B$7:$E$168,3)</f>
        <v>0</v>
      </c>
      <c r="E94" s="88">
        <f>VLOOKUP(H94,Smokes!$B$7:$E$168,4)</f>
        <v>0</v>
      </c>
      <c r="F94" s="68">
        <f>B94*D94</f>
        <v>0</v>
      </c>
      <c r="G94" s="68">
        <f>B94*E94</f>
        <v>0</v>
      </c>
      <c r="H94" s="141">
        <v>1</v>
      </c>
      <c r="J94" s="24"/>
      <c r="K94" s="24"/>
      <c r="L94" s="24"/>
      <c r="M94" s="24"/>
      <c r="N94" s="24"/>
      <c r="O94" s="24"/>
    </row>
    <row r="95" spans="1:15" ht="15.75" customHeight="1">
      <c r="A95" s="34"/>
      <c r="B95" s="18"/>
      <c r="C95" s="124" t="str">
        <f>VLOOKUP(H95,Smokes!$B$7:$E$168,2)</f>
        <v>Unused</v>
      </c>
      <c r="D95" s="88">
        <f>VLOOKUP(H95,Smokes!$B$7:$E$168,3)</f>
        <v>0</v>
      </c>
      <c r="E95" s="88">
        <f>VLOOKUP(H95,Smokes!$B$7:$E$168,4)</f>
        <v>0</v>
      </c>
      <c r="F95" s="68">
        <f>B95*D95</f>
        <v>0</v>
      </c>
      <c r="G95" s="68">
        <f>B95*E95</f>
        <v>0</v>
      </c>
      <c r="H95" s="141">
        <v>1</v>
      </c>
      <c r="J95" s="24"/>
      <c r="K95" s="24"/>
      <c r="L95" s="24"/>
      <c r="M95" s="24"/>
      <c r="N95" s="24"/>
      <c r="O95" s="24"/>
    </row>
    <row r="96" spans="1:15" ht="15.75" customHeight="1">
      <c r="A96" s="34"/>
      <c r="B96" s="18"/>
      <c r="C96" s="124" t="str">
        <f>VLOOKUP(H96,Smokes!$B$7:$E$168,2)</f>
        <v>Unused</v>
      </c>
      <c r="D96" s="88">
        <f>VLOOKUP(H96,Smokes!$B$7:$E$168,3)</f>
        <v>0</v>
      </c>
      <c r="E96" s="88">
        <f>VLOOKUP(H96,Smokes!$B$7:$E$168,4)</f>
        <v>0</v>
      </c>
      <c r="F96" s="68">
        <f>B96*D96</f>
        <v>0</v>
      </c>
      <c r="G96" s="68">
        <f>B96*E96</f>
        <v>0</v>
      </c>
      <c r="H96" s="141">
        <v>1</v>
      </c>
      <c r="J96" s="24"/>
      <c r="K96" s="24"/>
      <c r="L96" s="24"/>
      <c r="M96" s="24"/>
      <c r="N96" s="24"/>
      <c r="O96" s="24"/>
    </row>
    <row r="97" spans="1:15" ht="15.75" customHeight="1">
      <c r="A97" s="34"/>
      <c r="B97" s="18"/>
      <c r="C97" s="124" t="str">
        <f>VLOOKUP(H97,Smokes!$B$7:$E$168,2)</f>
        <v>Unused</v>
      </c>
      <c r="D97" s="88">
        <f>VLOOKUP(H97,Smokes!$B$7:$E$168,3)</f>
        <v>0</v>
      </c>
      <c r="E97" s="88">
        <f>VLOOKUP(H97,Smokes!$B$7:$E$168,4)</f>
        <v>0</v>
      </c>
      <c r="F97" s="68">
        <f>B97*D97</f>
        <v>0</v>
      </c>
      <c r="G97" s="68">
        <f>B97*E97</f>
        <v>0</v>
      </c>
      <c r="H97" s="141">
        <v>1</v>
      </c>
      <c r="J97" s="24"/>
      <c r="K97" s="24"/>
      <c r="L97" s="24"/>
      <c r="M97" s="24"/>
      <c r="N97" s="24"/>
      <c r="O97" s="24"/>
    </row>
    <row r="98" spans="1:15" ht="15.75" customHeight="1">
      <c r="A98" s="34"/>
      <c r="B98" s="18"/>
      <c r="C98" s="163"/>
      <c r="D98" s="164"/>
      <c r="E98" s="164"/>
      <c r="F98" s="68">
        <f>B98*D98</f>
        <v>0</v>
      </c>
      <c r="G98" s="68">
        <f>B98*E98</f>
        <v>0</v>
      </c>
      <c r="H98" s="141"/>
      <c r="J98" s="24"/>
      <c r="K98" s="24"/>
      <c r="L98" s="24"/>
      <c r="M98" s="24"/>
      <c r="N98" s="24"/>
      <c r="O98" s="24"/>
    </row>
    <row r="99" spans="1:15" ht="15.75" customHeight="1">
      <c r="A99" s="34"/>
      <c r="B99" s="34"/>
      <c r="C99" s="89"/>
      <c r="D99" s="34"/>
      <c r="E99" s="89" t="s">
        <v>68</v>
      </c>
      <c r="F99" s="90">
        <f>SUM(F94:F98)</f>
        <v>0</v>
      </c>
      <c r="G99" s="90">
        <f>SUM(G94:G98)</f>
        <v>0</v>
      </c>
      <c r="H99" s="141"/>
      <c r="J99" s="24"/>
      <c r="K99" s="24"/>
      <c r="L99" s="24"/>
      <c r="M99" s="24"/>
      <c r="N99" s="24"/>
      <c r="O99" s="24"/>
    </row>
    <row r="100" spans="1:15" ht="12.75">
      <c r="A100" s="34"/>
      <c r="B100" s="34"/>
      <c r="C100" s="34"/>
      <c r="D100" s="34"/>
      <c r="E100" s="34"/>
      <c r="F100" s="34"/>
      <c r="G100" s="34"/>
      <c r="H100" s="141"/>
      <c r="J100" s="24"/>
      <c r="K100" s="24"/>
      <c r="L100" s="24"/>
      <c r="M100" s="24"/>
      <c r="N100" s="24"/>
      <c r="O100" s="24"/>
    </row>
    <row r="101" spans="1:15" ht="12.75">
      <c r="A101" s="34"/>
      <c r="B101" s="34"/>
      <c r="C101" s="34"/>
      <c r="D101" s="34"/>
      <c r="E101" s="34"/>
      <c r="F101" s="34"/>
      <c r="G101" s="34"/>
      <c r="H101" s="141"/>
      <c r="J101" s="24"/>
      <c r="K101" s="24"/>
      <c r="L101" s="24"/>
      <c r="M101" s="24"/>
      <c r="N101" s="24"/>
      <c r="O101" s="24"/>
    </row>
    <row r="102" spans="1:15" ht="12.75" customHeight="1">
      <c r="A102" s="125"/>
      <c r="B102" s="272"/>
      <c r="C102" s="272"/>
      <c r="D102" s="271"/>
      <c r="E102" s="271"/>
      <c r="F102" s="271"/>
      <c r="G102" s="271"/>
      <c r="H102" s="143"/>
      <c r="I102" s="24"/>
      <c r="J102" s="24"/>
      <c r="K102" s="24"/>
      <c r="L102" s="24"/>
      <c r="M102" s="24"/>
      <c r="N102" s="24"/>
      <c r="O102" s="24"/>
    </row>
    <row r="103" spans="1:15" ht="12.75" customHeight="1">
      <c r="A103" s="125"/>
      <c r="B103" s="272"/>
      <c r="C103" s="272"/>
      <c r="D103" s="131"/>
      <c r="E103" s="131"/>
      <c r="F103" s="130"/>
      <c r="G103" s="130"/>
      <c r="H103" s="143"/>
      <c r="I103" s="24"/>
      <c r="J103" s="24"/>
      <c r="K103" s="24"/>
      <c r="L103" s="24"/>
      <c r="M103" s="24"/>
      <c r="N103" s="24"/>
      <c r="O103" s="24"/>
    </row>
    <row r="104" spans="1:15" ht="15.75" customHeight="1">
      <c r="A104" s="125"/>
      <c r="B104" s="132"/>
      <c r="C104" s="133"/>
      <c r="D104" s="134"/>
      <c r="E104" s="134"/>
      <c r="F104" s="135"/>
      <c r="G104" s="135"/>
      <c r="H104" s="143"/>
      <c r="I104" s="24"/>
      <c r="J104" s="24"/>
      <c r="K104" s="24"/>
      <c r="L104" s="24"/>
      <c r="M104" s="24"/>
      <c r="N104" s="24"/>
      <c r="O104" s="24"/>
    </row>
    <row r="105" spans="1:15" ht="15.75" customHeight="1">
      <c r="A105" s="125"/>
      <c r="B105" s="132"/>
      <c r="C105" s="133"/>
      <c r="D105" s="134"/>
      <c r="E105" s="134"/>
      <c r="F105" s="135"/>
      <c r="G105" s="135"/>
      <c r="H105" s="143"/>
      <c r="I105" s="24"/>
      <c r="J105" s="24"/>
      <c r="K105" s="24"/>
      <c r="L105" s="24"/>
      <c r="M105" s="24"/>
      <c r="N105" s="24"/>
      <c r="O105" s="24"/>
    </row>
    <row r="106" spans="1:15" ht="15.75" customHeight="1">
      <c r="A106" s="125"/>
      <c r="B106" s="132"/>
      <c r="C106" s="133"/>
      <c r="D106" s="134"/>
      <c r="E106" s="134"/>
      <c r="F106" s="135"/>
      <c r="G106" s="135"/>
      <c r="H106" s="143"/>
      <c r="I106" s="24"/>
      <c r="J106" s="24"/>
      <c r="K106" s="24"/>
      <c r="L106" s="24"/>
      <c r="M106" s="24"/>
      <c r="N106" s="24"/>
      <c r="O106" s="24"/>
    </row>
    <row r="107" spans="1:15" ht="15.75" customHeight="1">
      <c r="A107" s="125"/>
      <c r="B107" s="132"/>
      <c r="C107" s="133"/>
      <c r="D107" s="134"/>
      <c r="E107" s="134"/>
      <c r="F107" s="135"/>
      <c r="G107" s="135"/>
      <c r="H107" s="143"/>
      <c r="I107" s="24"/>
      <c r="J107" s="24"/>
      <c r="K107" s="24"/>
      <c r="L107" s="24"/>
      <c r="M107" s="24"/>
      <c r="N107" s="24"/>
      <c r="O107" s="24"/>
    </row>
    <row r="108" spans="1:15" ht="15.75" customHeight="1">
      <c r="A108" s="125"/>
      <c r="B108" s="132"/>
      <c r="C108" s="136"/>
      <c r="D108" s="134"/>
      <c r="E108" s="134"/>
      <c r="F108" s="135"/>
      <c r="G108" s="135"/>
      <c r="H108" s="143"/>
      <c r="I108" s="24"/>
      <c r="J108" s="24"/>
      <c r="K108" s="24"/>
      <c r="L108" s="24"/>
      <c r="M108" s="24"/>
      <c r="N108" s="24"/>
      <c r="O108" s="24"/>
    </row>
    <row r="109" spans="1:15" ht="15.75" customHeight="1">
      <c r="A109" s="125"/>
      <c r="B109" s="125"/>
      <c r="C109" s="137"/>
      <c r="D109" s="125"/>
      <c r="E109" s="137"/>
      <c r="F109" s="93"/>
      <c r="G109" s="93"/>
      <c r="H109" s="143"/>
      <c r="I109" s="24"/>
      <c r="J109" s="24"/>
      <c r="K109" s="24"/>
      <c r="L109" s="24"/>
      <c r="M109" s="24"/>
      <c r="N109" s="24"/>
      <c r="O109" s="24"/>
    </row>
    <row r="110" spans="1:15" ht="12.75">
      <c r="A110" s="125"/>
      <c r="B110" s="125"/>
      <c r="C110" s="125"/>
      <c r="D110" s="125"/>
      <c r="E110" s="125"/>
      <c r="F110" s="125"/>
      <c r="G110" s="125"/>
      <c r="H110" s="143"/>
      <c r="I110" s="24"/>
      <c r="J110" s="24"/>
      <c r="K110" s="24"/>
      <c r="L110" s="24"/>
      <c r="M110" s="24"/>
      <c r="N110" s="24"/>
      <c r="O110" s="24"/>
    </row>
    <row r="111" spans="1:15" ht="12.75">
      <c r="A111" s="125"/>
      <c r="B111" s="125"/>
      <c r="C111" s="125"/>
      <c r="D111" s="125"/>
      <c r="E111" s="125"/>
      <c r="F111" s="125"/>
      <c r="G111" s="125"/>
      <c r="H111" s="143"/>
      <c r="I111" s="24"/>
      <c r="J111" s="24"/>
      <c r="K111" s="24"/>
      <c r="L111" s="24"/>
      <c r="M111" s="24"/>
      <c r="N111" s="24"/>
      <c r="O111" s="24"/>
    </row>
    <row r="112" spans="1:15" ht="3" customHeight="1">
      <c r="A112" s="125"/>
      <c r="B112" s="125"/>
      <c r="C112" s="125"/>
      <c r="D112" s="125"/>
      <c r="E112" s="125"/>
      <c r="F112" s="125"/>
      <c r="G112" s="125"/>
      <c r="H112" s="143"/>
      <c r="I112" s="24"/>
      <c r="J112" s="24"/>
      <c r="K112" s="24"/>
      <c r="L112" s="24"/>
      <c r="M112" s="24"/>
      <c r="N112" s="24"/>
      <c r="O112" s="24"/>
    </row>
    <row r="113" spans="1:15" ht="12.75">
      <c r="A113" s="125"/>
      <c r="B113" s="127"/>
      <c r="C113" s="128"/>
      <c r="D113" s="127"/>
      <c r="E113" s="270"/>
      <c r="F113" s="270"/>
      <c r="G113" s="270"/>
      <c r="H113" s="143"/>
      <c r="I113" s="24"/>
      <c r="J113" s="24"/>
      <c r="K113" s="24"/>
      <c r="L113" s="24"/>
      <c r="M113" s="24"/>
      <c r="N113" s="24"/>
      <c r="O113" s="24"/>
    </row>
    <row r="114" spans="1:15" ht="3" customHeight="1">
      <c r="A114" s="125"/>
      <c r="B114" s="129"/>
      <c r="C114" s="125"/>
      <c r="D114" s="125"/>
      <c r="E114" s="125"/>
      <c r="F114" s="125"/>
      <c r="G114" s="125"/>
      <c r="H114" s="143"/>
      <c r="I114" s="24"/>
      <c r="J114" s="24"/>
      <c r="K114" s="24"/>
      <c r="L114" s="24"/>
      <c r="M114" s="24"/>
      <c r="N114" s="24"/>
      <c r="O114" s="24"/>
    </row>
    <row r="115" spans="1:15" ht="12.75">
      <c r="A115" s="125"/>
      <c r="B115" s="127"/>
      <c r="C115" s="125"/>
      <c r="D115" s="271"/>
      <c r="E115" s="271"/>
      <c r="F115" s="125"/>
      <c r="G115" s="125"/>
      <c r="H115" s="143"/>
      <c r="I115" s="24"/>
      <c r="J115" s="24"/>
      <c r="K115" s="24"/>
      <c r="L115" s="24"/>
      <c r="M115" s="24"/>
      <c r="N115" s="24"/>
      <c r="O115" s="24"/>
    </row>
    <row r="116" spans="1:15" ht="3" customHeight="1">
      <c r="A116" s="125"/>
      <c r="B116" s="127"/>
      <c r="C116" s="125"/>
      <c r="D116" s="125"/>
      <c r="E116" s="125"/>
      <c r="F116" s="125"/>
      <c r="G116" s="125"/>
      <c r="H116" s="143"/>
      <c r="I116" s="24"/>
      <c r="J116" s="24"/>
      <c r="K116" s="24"/>
      <c r="L116" s="24"/>
      <c r="M116" s="24"/>
      <c r="N116" s="24"/>
      <c r="O116" s="24"/>
    </row>
    <row r="117" spans="1:15" ht="12.75" customHeight="1">
      <c r="A117" s="125"/>
      <c r="B117" s="272"/>
      <c r="C117" s="272"/>
      <c r="D117" s="271"/>
      <c r="E117" s="271"/>
      <c r="F117" s="271"/>
      <c r="G117" s="271"/>
      <c r="H117" s="143"/>
      <c r="I117" s="24"/>
      <c r="J117" s="24"/>
      <c r="K117" s="24"/>
      <c r="L117" s="24"/>
      <c r="M117" s="24"/>
      <c r="N117" s="24"/>
      <c r="O117" s="24"/>
    </row>
    <row r="118" spans="1:15" ht="12.75" customHeight="1">
      <c r="A118" s="125"/>
      <c r="B118" s="272"/>
      <c r="C118" s="272"/>
      <c r="D118" s="131"/>
      <c r="E118" s="131"/>
      <c r="F118" s="130"/>
      <c r="G118" s="130"/>
      <c r="H118" s="143"/>
      <c r="I118" s="24"/>
      <c r="J118" s="24"/>
      <c r="K118" s="24"/>
      <c r="L118" s="24"/>
      <c r="M118" s="24"/>
      <c r="N118" s="24"/>
      <c r="O118" s="24"/>
    </row>
    <row r="119" spans="1:15" ht="15.75" customHeight="1">
      <c r="A119" s="125"/>
      <c r="B119" s="132"/>
      <c r="C119" s="133"/>
      <c r="D119" s="134"/>
      <c r="E119" s="134"/>
      <c r="F119" s="135"/>
      <c r="G119" s="135"/>
      <c r="H119" s="143"/>
      <c r="I119" s="24"/>
      <c r="J119" s="24"/>
      <c r="K119" s="24"/>
      <c r="L119" s="24"/>
      <c r="M119" s="24"/>
      <c r="N119" s="24"/>
      <c r="O119" s="24"/>
    </row>
    <row r="120" spans="1:15" ht="15.75" customHeight="1">
      <c r="A120" s="125"/>
      <c r="B120" s="132"/>
      <c r="C120" s="133"/>
      <c r="D120" s="134"/>
      <c r="E120" s="134"/>
      <c r="F120" s="135"/>
      <c r="G120" s="135"/>
      <c r="H120" s="143"/>
      <c r="I120" s="24"/>
      <c r="J120" s="24"/>
      <c r="K120" s="24"/>
      <c r="L120" s="24"/>
      <c r="M120" s="24"/>
      <c r="N120" s="24"/>
      <c r="O120" s="24"/>
    </row>
    <row r="121" spans="1:15" ht="15.75" customHeight="1">
      <c r="A121" s="125"/>
      <c r="B121" s="132"/>
      <c r="C121" s="133"/>
      <c r="D121" s="134"/>
      <c r="E121" s="134"/>
      <c r="F121" s="135"/>
      <c r="G121" s="135"/>
      <c r="H121" s="143"/>
      <c r="I121" s="24"/>
      <c r="J121" s="24"/>
      <c r="K121" s="24"/>
      <c r="L121" s="24"/>
      <c r="M121" s="24"/>
      <c r="N121" s="24"/>
      <c r="O121" s="24"/>
    </row>
    <row r="122" spans="1:15" ht="15.75" customHeight="1">
      <c r="A122" s="125"/>
      <c r="B122" s="132"/>
      <c r="C122" s="133"/>
      <c r="D122" s="134"/>
      <c r="E122" s="134"/>
      <c r="F122" s="135"/>
      <c r="G122" s="135"/>
      <c r="H122" s="143"/>
      <c r="I122" s="24"/>
      <c r="J122" s="24"/>
      <c r="K122" s="24"/>
      <c r="L122" s="24"/>
      <c r="M122" s="24"/>
      <c r="N122" s="24"/>
      <c r="O122" s="24"/>
    </row>
    <row r="123" spans="1:15" ht="15.75" customHeight="1">
      <c r="A123" s="125"/>
      <c r="B123" s="132"/>
      <c r="C123" s="136"/>
      <c r="D123" s="134"/>
      <c r="E123" s="134"/>
      <c r="F123" s="135"/>
      <c r="G123" s="135"/>
      <c r="H123" s="143"/>
      <c r="I123" s="24"/>
      <c r="J123" s="24"/>
      <c r="K123" s="24"/>
      <c r="L123" s="24"/>
      <c r="M123" s="24"/>
      <c r="N123" s="24"/>
      <c r="O123" s="24"/>
    </row>
    <row r="124" spans="1:15" ht="15.75" customHeight="1">
      <c r="A124" s="125"/>
      <c r="B124" s="125"/>
      <c r="C124" s="137"/>
      <c r="D124" s="125"/>
      <c r="E124" s="137"/>
      <c r="F124" s="93"/>
      <c r="G124" s="93"/>
      <c r="H124" s="143"/>
      <c r="I124" s="24"/>
      <c r="J124" s="24"/>
      <c r="K124" s="24"/>
      <c r="L124" s="24"/>
      <c r="M124" s="24"/>
      <c r="N124" s="24"/>
      <c r="O124" s="24"/>
    </row>
    <row r="125" spans="1:15" ht="12.75">
      <c r="A125" s="125"/>
      <c r="B125" s="125"/>
      <c r="C125" s="125"/>
      <c r="D125" s="125"/>
      <c r="E125" s="125"/>
      <c r="F125" s="125"/>
      <c r="G125" s="125"/>
      <c r="H125" s="143"/>
      <c r="I125" s="24"/>
      <c r="J125" s="24"/>
      <c r="K125" s="24"/>
      <c r="L125" s="24"/>
      <c r="M125" s="24"/>
      <c r="N125" s="24"/>
      <c r="O125" s="24"/>
    </row>
    <row r="126" spans="1:15" ht="12.75">
      <c r="A126" s="125"/>
      <c r="B126" s="125"/>
      <c r="C126" s="125"/>
      <c r="D126" s="125"/>
      <c r="E126" s="125"/>
      <c r="F126" s="125"/>
      <c r="G126" s="125"/>
      <c r="H126" s="143"/>
      <c r="I126" s="24"/>
      <c r="J126" s="24"/>
      <c r="K126" s="24"/>
      <c r="L126" s="24"/>
      <c r="M126" s="24"/>
      <c r="N126" s="24"/>
      <c r="O126" s="24"/>
    </row>
    <row r="127" spans="1:15" ht="3" customHeight="1">
      <c r="A127" s="125"/>
      <c r="B127" s="125"/>
      <c r="C127" s="125"/>
      <c r="D127" s="125"/>
      <c r="E127" s="125"/>
      <c r="F127" s="125"/>
      <c r="G127" s="125"/>
      <c r="H127" s="143"/>
      <c r="I127" s="24"/>
      <c r="J127" s="24"/>
      <c r="K127" s="24"/>
      <c r="L127" s="24"/>
      <c r="M127" s="24"/>
      <c r="N127" s="24"/>
      <c r="O127" s="24"/>
    </row>
    <row r="128" spans="1:15" ht="12.75">
      <c r="A128" s="125"/>
      <c r="B128" s="127"/>
      <c r="C128" s="128"/>
      <c r="D128" s="127"/>
      <c r="E128" s="270"/>
      <c r="F128" s="270"/>
      <c r="G128" s="270"/>
      <c r="H128" s="143"/>
      <c r="I128" s="24"/>
      <c r="J128" s="24"/>
      <c r="K128" s="24"/>
      <c r="L128" s="24"/>
      <c r="M128" s="24"/>
      <c r="N128" s="24"/>
      <c r="O128" s="24"/>
    </row>
    <row r="129" spans="1:15" ht="3" customHeight="1">
      <c r="A129" s="125"/>
      <c r="B129" s="129"/>
      <c r="C129" s="125"/>
      <c r="D129" s="125"/>
      <c r="E129" s="125"/>
      <c r="F129" s="125"/>
      <c r="G129" s="125"/>
      <c r="H129" s="143"/>
      <c r="I129" s="24"/>
      <c r="J129" s="24"/>
      <c r="K129" s="24"/>
      <c r="L129" s="24"/>
      <c r="M129" s="24"/>
      <c r="N129" s="24"/>
      <c r="O129" s="24"/>
    </row>
    <row r="130" spans="1:15" ht="12.75">
      <c r="A130" s="125"/>
      <c r="B130" s="127"/>
      <c r="C130" s="125"/>
      <c r="D130" s="271"/>
      <c r="E130" s="271"/>
      <c r="F130" s="125"/>
      <c r="G130" s="125"/>
      <c r="H130" s="143"/>
      <c r="I130" s="24"/>
      <c r="J130" s="24"/>
      <c r="K130" s="24"/>
      <c r="L130" s="24"/>
      <c r="M130" s="24"/>
      <c r="N130" s="24"/>
      <c r="O130" s="24"/>
    </row>
    <row r="131" spans="1:15" ht="3" customHeight="1">
      <c r="A131" s="125"/>
      <c r="B131" s="127"/>
      <c r="C131" s="125"/>
      <c r="D131" s="125"/>
      <c r="E131" s="125"/>
      <c r="F131" s="125"/>
      <c r="G131" s="125"/>
      <c r="H131" s="143"/>
      <c r="I131" s="24"/>
      <c r="J131" s="24"/>
      <c r="K131" s="24"/>
      <c r="L131" s="24"/>
      <c r="M131" s="24"/>
      <c r="N131" s="24"/>
      <c r="O131" s="24"/>
    </row>
    <row r="132" spans="1:15" ht="12.75" customHeight="1">
      <c r="A132" s="125"/>
      <c r="B132" s="272"/>
      <c r="C132" s="272"/>
      <c r="D132" s="271"/>
      <c r="E132" s="271"/>
      <c r="F132" s="271"/>
      <c r="G132" s="271"/>
      <c r="H132" s="143"/>
      <c r="I132" s="24"/>
      <c r="J132" s="24"/>
      <c r="K132" s="24"/>
      <c r="L132" s="24"/>
      <c r="M132" s="24"/>
      <c r="N132" s="24"/>
      <c r="O132" s="24"/>
    </row>
    <row r="133" spans="1:15" ht="12.75" customHeight="1">
      <c r="A133" s="125"/>
      <c r="B133" s="272"/>
      <c r="C133" s="272"/>
      <c r="D133" s="131"/>
      <c r="E133" s="131"/>
      <c r="F133" s="130"/>
      <c r="G133" s="130"/>
      <c r="H133" s="143"/>
      <c r="I133" s="24"/>
      <c r="J133" s="24"/>
      <c r="K133" s="24"/>
      <c r="L133" s="24"/>
      <c r="M133" s="24"/>
      <c r="N133" s="24"/>
      <c r="O133" s="24"/>
    </row>
    <row r="134" spans="1:15" ht="15.75" customHeight="1">
      <c r="A134" s="125"/>
      <c r="B134" s="132"/>
      <c r="C134" s="133"/>
      <c r="D134" s="134"/>
      <c r="E134" s="134"/>
      <c r="F134" s="135"/>
      <c r="G134" s="135"/>
      <c r="H134" s="143"/>
      <c r="I134" s="24"/>
      <c r="J134" s="24"/>
      <c r="K134" s="24"/>
      <c r="L134" s="24"/>
      <c r="M134" s="24"/>
      <c r="N134" s="24"/>
      <c r="O134" s="24"/>
    </row>
    <row r="135" spans="1:15" ht="15.75" customHeight="1">
      <c r="A135" s="125"/>
      <c r="B135" s="132"/>
      <c r="C135" s="133"/>
      <c r="D135" s="134"/>
      <c r="E135" s="134"/>
      <c r="F135" s="135"/>
      <c r="G135" s="135"/>
      <c r="H135" s="143"/>
      <c r="I135" s="24"/>
      <c r="J135" s="24"/>
      <c r="K135" s="24"/>
      <c r="L135" s="24"/>
      <c r="M135" s="24"/>
      <c r="N135" s="24"/>
      <c r="O135" s="24"/>
    </row>
    <row r="136" spans="1:15" ht="15.75" customHeight="1">
      <c r="A136" s="125"/>
      <c r="B136" s="132"/>
      <c r="C136" s="133"/>
      <c r="D136" s="134"/>
      <c r="E136" s="134"/>
      <c r="F136" s="135"/>
      <c r="G136" s="135"/>
      <c r="H136" s="143"/>
      <c r="I136" s="24"/>
      <c r="J136" s="24"/>
      <c r="K136" s="24"/>
      <c r="L136" s="24"/>
      <c r="M136" s="24"/>
      <c r="N136" s="24"/>
      <c r="O136" s="24"/>
    </row>
    <row r="137" spans="1:15" ht="15.75" customHeight="1">
      <c r="A137" s="125"/>
      <c r="B137" s="132"/>
      <c r="C137" s="133"/>
      <c r="D137" s="134"/>
      <c r="E137" s="134"/>
      <c r="F137" s="135"/>
      <c r="G137" s="135"/>
      <c r="H137" s="143"/>
      <c r="I137" s="24"/>
      <c r="J137" s="24"/>
      <c r="K137" s="24"/>
      <c r="L137" s="24"/>
      <c r="M137" s="24"/>
      <c r="N137" s="24"/>
      <c r="O137" s="24"/>
    </row>
    <row r="138" spans="1:15" ht="15.75" customHeight="1">
      <c r="A138" s="125"/>
      <c r="B138" s="132"/>
      <c r="C138" s="136"/>
      <c r="D138" s="134"/>
      <c r="E138" s="134"/>
      <c r="F138" s="135"/>
      <c r="G138" s="135"/>
      <c r="H138" s="143"/>
      <c r="I138" s="24"/>
      <c r="J138" s="24"/>
      <c r="K138" s="24"/>
      <c r="L138" s="24"/>
      <c r="M138" s="24"/>
      <c r="N138" s="24"/>
      <c r="O138" s="24"/>
    </row>
    <row r="139" spans="1:15" ht="15.75" customHeight="1">
      <c r="A139" s="125"/>
      <c r="B139" s="125"/>
      <c r="C139" s="137"/>
      <c r="D139" s="125"/>
      <c r="E139" s="137"/>
      <c r="F139" s="93"/>
      <c r="G139" s="93"/>
      <c r="H139" s="143"/>
      <c r="I139" s="24"/>
      <c r="J139" s="24"/>
      <c r="K139" s="24"/>
      <c r="L139" s="24"/>
      <c r="M139" s="24"/>
      <c r="N139" s="24"/>
      <c r="O139" s="24"/>
    </row>
    <row r="140" spans="1:15" ht="12.75">
      <c r="A140" s="125"/>
      <c r="B140" s="125"/>
      <c r="C140" s="125"/>
      <c r="D140" s="125"/>
      <c r="E140" s="125"/>
      <c r="F140" s="125"/>
      <c r="G140" s="125"/>
      <c r="H140" s="143"/>
      <c r="I140" s="24"/>
      <c r="J140" s="24"/>
      <c r="K140" s="24"/>
      <c r="L140" s="24"/>
      <c r="M140" s="24"/>
      <c r="N140" s="24"/>
      <c r="O140" s="24"/>
    </row>
    <row r="141" spans="1:15" ht="12.75">
      <c r="A141" s="125"/>
      <c r="B141" s="125"/>
      <c r="C141" s="125"/>
      <c r="D141" s="125"/>
      <c r="E141" s="125"/>
      <c r="F141" s="125"/>
      <c r="G141" s="125"/>
      <c r="H141" s="143"/>
      <c r="I141" s="24"/>
      <c r="J141" s="24"/>
      <c r="K141" s="24"/>
      <c r="L141" s="24"/>
      <c r="M141" s="24"/>
      <c r="N141" s="24"/>
      <c r="O141" s="24"/>
    </row>
    <row r="142" spans="1:15" ht="3" customHeight="1">
      <c r="A142" s="125"/>
      <c r="B142" s="125"/>
      <c r="C142" s="125"/>
      <c r="D142" s="125"/>
      <c r="E142" s="125"/>
      <c r="F142" s="125"/>
      <c r="G142" s="125"/>
      <c r="H142" s="143"/>
      <c r="I142" s="24"/>
      <c r="J142" s="24"/>
      <c r="K142" s="24"/>
      <c r="L142" s="24"/>
      <c r="M142" s="24"/>
      <c r="N142" s="24"/>
      <c r="O142" s="24"/>
    </row>
    <row r="143" spans="1:15" ht="12.75">
      <c r="A143" s="125"/>
      <c r="B143" s="127"/>
      <c r="C143" s="128"/>
      <c r="D143" s="127"/>
      <c r="E143" s="270"/>
      <c r="F143" s="270"/>
      <c r="G143" s="270"/>
      <c r="H143" s="143"/>
      <c r="I143" s="24"/>
      <c r="J143" s="24"/>
      <c r="K143" s="24"/>
      <c r="L143" s="24"/>
      <c r="M143" s="24"/>
      <c r="N143" s="24"/>
      <c r="O143" s="24"/>
    </row>
    <row r="144" spans="1:15" ht="3" customHeight="1">
      <c r="A144" s="125"/>
      <c r="B144" s="129"/>
      <c r="C144" s="125"/>
      <c r="D144" s="125"/>
      <c r="E144" s="125"/>
      <c r="F144" s="125"/>
      <c r="G144" s="125"/>
      <c r="H144" s="143"/>
      <c r="I144" s="24"/>
      <c r="J144" s="24"/>
      <c r="K144" s="24"/>
      <c r="L144" s="24"/>
      <c r="M144" s="24"/>
      <c r="N144" s="24"/>
      <c r="O144" s="24"/>
    </row>
    <row r="145" spans="1:15" ht="12.75">
      <c r="A145" s="125"/>
      <c r="B145" s="127"/>
      <c r="C145" s="125"/>
      <c r="D145" s="271"/>
      <c r="E145" s="271"/>
      <c r="F145" s="125"/>
      <c r="G145" s="125"/>
      <c r="H145" s="143"/>
      <c r="I145" s="24"/>
      <c r="J145" s="24"/>
      <c r="K145" s="24"/>
      <c r="L145" s="24"/>
      <c r="M145" s="24"/>
      <c r="N145" s="24"/>
      <c r="O145" s="24"/>
    </row>
    <row r="146" spans="1:15" ht="3" customHeight="1">
      <c r="A146" s="125"/>
      <c r="B146" s="127"/>
      <c r="C146" s="125"/>
      <c r="D146" s="125"/>
      <c r="E146" s="125"/>
      <c r="F146" s="125"/>
      <c r="G146" s="125"/>
      <c r="H146" s="143"/>
      <c r="I146" s="24"/>
      <c r="J146" s="24"/>
      <c r="K146" s="24"/>
      <c r="L146" s="24"/>
      <c r="M146" s="24"/>
      <c r="N146" s="24"/>
      <c r="O146" s="24"/>
    </row>
    <row r="147" spans="1:15" ht="12.75" customHeight="1">
      <c r="A147" s="125"/>
      <c r="B147" s="272"/>
      <c r="C147" s="272"/>
      <c r="D147" s="271"/>
      <c r="E147" s="271"/>
      <c r="F147" s="271"/>
      <c r="G147" s="271"/>
      <c r="H147" s="143"/>
      <c r="I147" s="24"/>
      <c r="J147" s="24"/>
      <c r="K147" s="24"/>
      <c r="L147" s="24"/>
      <c r="M147" s="24"/>
      <c r="N147" s="24"/>
      <c r="O147" s="24"/>
    </row>
    <row r="148" spans="1:15" ht="12.75" customHeight="1">
      <c r="A148" s="125"/>
      <c r="B148" s="272"/>
      <c r="C148" s="272"/>
      <c r="D148" s="131"/>
      <c r="E148" s="131"/>
      <c r="F148" s="130"/>
      <c r="G148" s="130"/>
      <c r="H148" s="143"/>
      <c r="I148" s="24"/>
      <c r="J148" s="24"/>
      <c r="K148" s="24"/>
      <c r="L148" s="24"/>
      <c r="M148" s="24"/>
      <c r="N148" s="24"/>
      <c r="O148" s="24"/>
    </row>
    <row r="149" spans="1:15" ht="15.75" customHeight="1">
      <c r="A149" s="125"/>
      <c r="B149" s="132"/>
      <c r="C149" s="133"/>
      <c r="D149" s="134"/>
      <c r="E149" s="134"/>
      <c r="F149" s="135"/>
      <c r="G149" s="135"/>
      <c r="H149" s="143"/>
      <c r="I149" s="24"/>
      <c r="J149" s="24"/>
      <c r="K149" s="24"/>
      <c r="L149" s="24"/>
      <c r="M149" s="24"/>
      <c r="N149" s="24"/>
      <c r="O149" s="24"/>
    </row>
    <row r="150" spans="1:15" ht="15.75" customHeight="1">
      <c r="A150" s="125"/>
      <c r="B150" s="132"/>
      <c r="C150" s="133"/>
      <c r="D150" s="134"/>
      <c r="E150" s="134"/>
      <c r="F150" s="135"/>
      <c r="G150" s="135"/>
      <c r="H150" s="143"/>
      <c r="I150" s="24"/>
      <c r="J150" s="24"/>
      <c r="K150" s="24"/>
      <c r="L150" s="24"/>
      <c r="M150" s="24"/>
      <c r="N150" s="24"/>
      <c r="O150" s="24"/>
    </row>
    <row r="151" spans="1:15" ht="15.75" customHeight="1">
      <c r="A151" s="125"/>
      <c r="B151" s="132"/>
      <c r="C151" s="133"/>
      <c r="D151" s="134"/>
      <c r="E151" s="134"/>
      <c r="F151" s="135"/>
      <c r="G151" s="135"/>
      <c r="H151" s="143"/>
      <c r="I151" s="24"/>
      <c r="J151" s="24"/>
      <c r="K151" s="24"/>
      <c r="L151" s="24"/>
      <c r="M151" s="24"/>
      <c r="N151" s="24"/>
      <c r="O151" s="24"/>
    </row>
    <row r="152" spans="1:15" ht="15.75" customHeight="1">
      <c r="A152" s="125"/>
      <c r="B152" s="132"/>
      <c r="C152" s="133"/>
      <c r="D152" s="134"/>
      <c r="E152" s="134"/>
      <c r="F152" s="135"/>
      <c r="G152" s="135"/>
      <c r="H152" s="143"/>
      <c r="I152" s="24"/>
      <c r="J152" s="24"/>
      <c r="K152" s="24"/>
      <c r="L152" s="24"/>
      <c r="M152" s="24"/>
      <c r="N152" s="24"/>
      <c r="O152" s="24"/>
    </row>
    <row r="153" spans="1:15" ht="15.75" customHeight="1">
      <c r="A153" s="125"/>
      <c r="B153" s="132"/>
      <c r="C153" s="136"/>
      <c r="D153" s="134"/>
      <c r="E153" s="134"/>
      <c r="F153" s="135"/>
      <c r="G153" s="135"/>
      <c r="H153" s="143"/>
      <c r="I153" s="24"/>
      <c r="J153" s="24"/>
      <c r="K153" s="24"/>
      <c r="L153" s="24"/>
      <c r="M153" s="24"/>
      <c r="N153" s="24"/>
      <c r="O153" s="24"/>
    </row>
    <row r="154" spans="1:15" ht="15.75" customHeight="1">
      <c r="A154" s="125"/>
      <c r="B154" s="125"/>
      <c r="C154" s="137"/>
      <c r="D154" s="125"/>
      <c r="E154" s="137"/>
      <c r="F154" s="93"/>
      <c r="G154" s="93"/>
      <c r="H154" s="143"/>
      <c r="I154" s="24"/>
      <c r="J154" s="24"/>
      <c r="K154" s="24"/>
      <c r="L154" s="24"/>
      <c r="M154" s="24"/>
      <c r="N154" s="24"/>
      <c r="O154" s="24"/>
    </row>
    <row r="155" spans="1:15" ht="12.75">
      <c r="A155" s="125"/>
      <c r="B155" s="125"/>
      <c r="C155" s="125"/>
      <c r="D155" s="125"/>
      <c r="E155" s="125"/>
      <c r="F155" s="125"/>
      <c r="G155" s="125"/>
      <c r="H155" s="143"/>
      <c r="I155" s="24"/>
      <c r="J155" s="24"/>
      <c r="K155" s="24"/>
      <c r="L155" s="24"/>
      <c r="M155" s="24"/>
      <c r="N155" s="24"/>
      <c r="O155" s="24"/>
    </row>
    <row r="156" spans="1:15" ht="12.75">
      <c r="A156" s="125"/>
      <c r="B156" s="125"/>
      <c r="C156" s="125"/>
      <c r="D156" s="125"/>
      <c r="E156" s="125"/>
      <c r="F156" s="125"/>
      <c r="G156" s="125"/>
      <c r="H156" s="143"/>
      <c r="I156" s="24"/>
      <c r="J156" s="24"/>
      <c r="K156" s="24"/>
      <c r="L156" s="24"/>
      <c r="M156" s="24"/>
      <c r="N156" s="24"/>
      <c r="O156" s="24"/>
    </row>
    <row r="157" spans="1:15" ht="3" customHeight="1">
      <c r="A157" s="125"/>
      <c r="B157" s="125"/>
      <c r="C157" s="125"/>
      <c r="D157" s="125"/>
      <c r="E157" s="125"/>
      <c r="F157" s="125"/>
      <c r="G157" s="125"/>
      <c r="H157" s="143"/>
      <c r="I157" s="24"/>
      <c r="J157" s="24"/>
      <c r="K157" s="24"/>
      <c r="L157" s="24"/>
      <c r="M157" s="24"/>
      <c r="N157" s="24"/>
      <c r="O157" s="24"/>
    </row>
    <row r="158" spans="1:15" ht="12.75">
      <c r="A158" s="125"/>
      <c r="B158" s="127"/>
      <c r="C158" s="128"/>
      <c r="D158" s="127"/>
      <c r="E158" s="270"/>
      <c r="F158" s="270"/>
      <c r="G158" s="270"/>
      <c r="H158" s="143"/>
      <c r="I158" s="24"/>
      <c r="J158" s="24"/>
      <c r="K158" s="24"/>
      <c r="L158" s="24"/>
      <c r="M158" s="24"/>
      <c r="N158" s="24"/>
      <c r="O158" s="24"/>
    </row>
    <row r="159" spans="1:15" ht="3" customHeight="1">
      <c r="A159" s="125"/>
      <c r="B159" s="129"/>
      <c r="C159" s="125"/>
      <c r="D159" s="125"/>
      <c r="E159" s="125"/>
      <c r="F159" s="125"/>
      <c r="G159" s="125"/>
      <c r="H159" s="143"/>
      <c r="I159" s="24"/>
      <c r="J159" s="24"/>
      <c r="K159" s="24"/>
      <c r="L159" s="24"/>
      <c r="M159" s="24"/>
      <c r="N159" s="24"/>
      <c r="O159" s="24"/>
    </row>
    <row r="160" spans="1:15" ht="12.75">
      <c r="A160" s="125"/>
      <c r="B160" s="127"/>
      <c r="C160" s="125"/>
      <c r="D160" s="271"/>
      <c r="E160" s="271"/>
      <c r="F160" s="125"/>
      <c r="G160" s="125"/>
      <c r="H160" s="143"/>
      <c r="I160" s="24"/>
      <c r="J160" s="24"/>
      <c r="K160" s="24"/>
      <c r="L160" s="24"/>
      <c r="M160" s="24"/>
      <c r="N160" s="24"/>
      <c r="O160" s="24"/>
    </row>
    <row r="161" spans="1:15" ht="3" customHeight="1">
      <c r="A161" s="125"/>
      <c r="B161" s="127"/>
      <c r="C161" s="125"/>
      <c r="D161" s="125"/>
      <c r="E161" s="125"/>
      <c r="F161" s="125"/>
      <c r="G161" s="125"/>
      <c r="H161" s="143"/>
      <c r="I161" s="24"/>
      <c r="J161" s="24"/>
      <c r="K161" s="24"/>
      <c r="L161" s="24"/>
      <c r="M161" s="24"/>
      <c r="N161" s="24"/>
      <c r="O161" s="24"/>
    </row>
    <row r="162" spans="1:15" ht="12.75" customHeight="1">
      <c r="A162" s="125"/>
      <c r="B162" s="272"/>
      <c r="C162" s="272"/>
      <c r="D162" s="271"/>
      <c r="E162" s="271"/>
      <c r="F162" s="271"/>
      <c r="G162" s="271"/>
      <c r="H162" s="143"/>
      <c r="I162" s="24"/>
      <c r="J162" s="24"/>
      <c r="K162" s="24"/>
      <c r="L162" s="24"/>
      <c r="M162" s="24"/>
      <c r="N162" s="24"/>
      <c r="O162" s="24"/>
    </row>
    <row r="163" spans="1:15" ht="12.75" customHeight="1">
      <c r="A163" s="125"/>
      <c r="B163" s="272"/>
      <c r="C163" s="272"/>
      <c r="D163" s="131"/>
      <c r="E163" s="131"/>
      <c r="F163" s="130"/>
      <c r="G163" s="130"/>
      <c r="H163" s="143"/>
      <c r="I163" s="24"/>
      <c r="J163" s="24"/>
      <c r="K163" s="24"/>
      <c r="L163" s="24"/>
      <c r="M163" s="24"/>
      <c r="N163" s="24"/>
      <c r="O163" s="24"/>
    </row>
    <row r="164" spans="1:15" ht="15.75" customHeight="1">
      <c r="A164" s="125"/>
      <c r="B164" s="132"/>
      <c r="C164" s="133"/>
      <c r="D164" s="134"/>
      <c r="E164" s="134"/>
      <c r="F164" s="135"/>
      <c r="G164" s="135"/>
      <c r="H164" s="143"/>
      <c r="I164" s="24"/>
      <c r="J164" s="24"/>
      <c r="K164" s="24"/>
      <c r="L164" s="24"/>
      <c r="M164" s="24"/>
      <c r="N164" s="24"/>
      <c r="O164" s="24"/>
    </row>
    <row r="165" spans="1:15" ht="15.75" customHeight="1">
      <c r="A165" s="125"/>
      <c r="B165" s="132"/>
      <c r="C165" s="133"/>
      <c r="D165" s="134"/>
      <c r="E165" s="134"/>
      <c r="F165" s="135"/>
      <c r="G165" s="135"/>
      <c r="H165" s="143"/>
      <c r="I165" s="24"/>
      <c r="J165" s="24"/>
      <c r="K165" s="24"/>
      <c r="L165" s="24"/>
      <c r="M165" s="24"/>
      <c r="N165" s="24"/>
      <c r="O165" s="24"/>
    </row>
    <row r="166" spans="1:15" ht="15.75" customHeight="1">
      <c r="A166" s="125"/>
      <c r="B166" s="132"/>
      <c r="C166" s="133"/>
      <c r="D166" s="134"/>
      <c r="E166" s="134"/>
      <c r="F166" s="135"/>
      <c r="G166" s="135"/>
      <c r="H166" s="143"/>
      <c r="I166" s="24"/>
      <c r="J166" s="24"/>
      <c r="K166" s="24"/>
      <c r="L166" s="24"/>
      <c r="M166" s="24"/>
      <c r="N166" s="24"/>
      <c r="O166" s="24"/>
    </row>
    <row r="167" spans="1:15" ht="15.75" customHeight="1">
      <c r="A167" s="125"/>
      <c r="B167" s="132"/>
      <c r="C167" s="133"/>
      <c r="D167" s="134"/>
      <c r="E167" s="134"/>
      <c r="F167" s="135"/>
      <c r="G167" s="135"/>
      <c r="H167" s="143"/>
      <c r="I167" s="24"/>
      <c r="J167" s="24"/>
      <c r="K167" s="24"/>
      <c r="L167" s="24"/>
      <c r="M167" s="24"/>
      <c r="N167" s="24"/>
      <c r="O167" s="24"/>
    </row>
    <row r="168" spans="1:15" ht="15.75" customHeight="1">
      <c r="A168" s="125"/>
      <c r="B168" s="132"/>
      <c r="C168" s="136"/>
      <c r="D168" s="134"/>
      <c r="E168" s="134"/>
      <c r="F168" s="135"/>
      <c r="G168" s="135"/>
      <c r="H168" s="143"/>
      <c r="I168" s="24"/>
      <c r="J168" s="24"/>
      <c r="K168" s="24"/>
      <c r="L168" s="24"/>
      <c r="M168" s="24"/>
      <c r="N168" s="24"/>
      <c r="O168" s="24"/>
    </row>
    <row r="169" spans="1:15" ht="15.75" customHeight="1">
      <c r="A169" s="125"/>
      <c r="B169" s="125"/>
      <c r="C169" s="137"/>
      <c r="D169" s="125"/>
      <c r="E169" s="137"/>
      <c r="F169" s="93"/>
      <c r="G169" s="93"/>
      <c r="H169" s="143"/>
      <c r="I169" s="24"/>
      <c r="J169" s="24"/>
      <c r="K169" s="24"/>
      <c r="L169" s="24"/>
      <c r="M169" s="24"/>
      <c r="N169" s="24"/>
      <c r="O169" s="24"/>
    </row>
    <row r="170" spans="1:15" ht="12.75">
      <c r="A170" s="125"/>
      <c r="B170" s="125"/>
      <c r="C170" s="125"/>
      <c r="D170" s="125"/>
      <c r="E170" s="125"/>
      <c r="F170" s="125"/>
      <c r="G170" s="125"/>
      <c r="H170" s="143"/>
      <c r="I170" s="24"/>
      <c r="J170" s="24"/>
      <c r="K170" s="24"/>
      <c r="L170" s="24"/>
      <c r="M170" s="24"/>
      <c r="N170" s="24"/>
      <c r="O170" s="24"/>
    </row>
    <row r="171" spans="1:15" ht="12.75">
      <c r="A171" s="125"/>
      <c r="B171" s="125"/>
      <c r="C171" s="125"/>
      <c r="D171" s="125"/>
      <c r="E171" s="125"/>
      <c r="F171" s="125"/>
      <c r="G171" s="125"/>
      <c r="H171" s="143"/>
      <c r="I171" s="24"/>
      <c r="J171" s="24"/>
      <c r="K171" s="24"/>
      <c r="L171" s="24"/>
      <c r="M171" s="24"/>
      <c r="N171" s="24"/>
      <c r="O171" s="24"/>
    </row>
    <row r="172" spans="1:15" ht="3" customHeight="1">
      <c r="A172" s="125"/>
      <c r="B172" s="125"/>
      <c r="C172" s="125"/>
      <c r="D172" s="125"/>
      <c r="E172" s="125"/>
      <c r="F172" s="125"/>
      <c r="G172" s="125"/>
      <c r="H172" s="143"/>
      <c r="I172" s="24"/>
      <c r="J172" s="24"/>
      <c r="K172" s="24"/>
      <c r="L172" s="24"/>
      <c r="M172" s="24"/>
      <c r="N172" s="24"/>
      <c r="O172" s="24"/>
    </row>
    <row r="173" spans="1:15" ht="12.75">
      <c r="A173" s="125"/>
      <c r="B173" s="127"/>
      <c r="C173" s="128"/>
      <c r="D173" s="127"/>
      <c r="E173" s="270"/>
      <c r="F173" s="270"/>
      <c r="G173" s="270"/>
      <c r="H173" s="143"/>
      <c r="I173" s="24"/>
      <c r="J173" s="24"/>
      <c r="K173" s="24"/>
      <c r="L173" s="24"/>
      <c r="M173" s="24"/>
      <c r="N173" s="24"/>
      <c r="O173" s="24"/>
    </row>
    <row r="174" spans="1:15" ht="3" customHeight="1">
      <c r="A174" s="125"/>
      <c r="B174" s="129"/>
      <c r="C174" s="125"/>
      <c r="D174" s="125"/>
      <c r="E174" s="125"/>
      <c r="F174" s="125"/>
      <c r="G174" s="125"/>
      <c r="H174" s="143"/>
      <c r="I174" s="24"/>
      <c r="J174" s="24"/>
      <c r="K174" s="24"/>
      <c r="L174" s="24"/>
      <c r="M174" s="24"/>
      <c r="N174" s="24"/>
      <c r="O174" s="24"/>
    </row>
    <row r="175" spans="1:15" ht="12.75">
      <c r="A175" s="125"/>
      <c r="B175" s="127"/>
      <c r="C175" s="125"/>
      <c r="D175" s="271"/>
      <c r="E175" s="271"/>
      <c r="F175" s="125"/>
      <c r="G175" s="125"/>
      <c r="H175" s="143"/>
      <c r="I175" s="24"/>
      <c r="J175" s="24"/>
      <c r="K175" s="24"/>
      <c r="L175" s="24"/>
      <c r="M175" s="24"/>
      <c r="N175" s="24"/>
      <c r="O175" s="24"/>
    </row>
    <row r="176" spans="1:15" ht="3" customHeight="1">
      <c r="A176" s="125"/>
      <c r="B176" s="127"/>
      <c r="C176" s="125"/>
      <c r="D176" s="125"/>
      <c r="E176" s="125"/>
      <c r="F176" s="125"/>
      <c r="G176" s="125"/>
      <c r="H176" s="143"/>
      <c r="I176" s="24"/>
      <c r="J176" s="24"/>
      <c r="K176" s="24"/>
      <c r="L176" s="24"/>
      <c r="M176" s="24"/>
      <c r="N176" s="24"/>
      <c r="O176" s="24"/>
    </row>
    <row r="177" spans="1:15" ht="12.75" customHeight="1">
      <c r="A177" s="125"/>
      <c r="B177" s="272"/>
      <c r="C177" s="272"/>
      <c r="D177" s="271"/>
      <c r="E177" s="271"/>
      <c r="F177" s="271"/>
      <c r="G177" s="271"/>
      <c r="H177" s="143"/>
      <c r="I177" s="24"/>
      <c r="J177" s="24"/>
      <c r="K177" s="24"/>
      <c r="L177" s="24"/>
      <c r="M177" s="24"/>
      <c r="N177" s="24"/>
      <c r="O177" s="24"/>
    </row>
    <row r="178" spans="1:15" ht="12.75" customHeight="1">
      <c r="A178" s="125"/>
      <c r="B178" s="272"/>
      <c r="C178" s="272"/>
      <c r="D178" s="131"/>
      <c r="E178" s="131"/>
      <c r="F178" s="130"/>
      <c r="G178" s="130"/>
      <c r="H178" s="143"/>
      <c r="I178" s="24"/>
      <c r="J178" s="24"/>
      <c r="K178" s="24"/>
      <c r="L178" s="24"/>
      <c r="M178" s="24"/>
      <c r="N178" s="24"/>
      <c r="O178" s="24"/>
    </row>
    <row r="179" spans="1:15" ht="15.75" customHeight="1">
      <c r="A179" s="125"/>
      <c r="B179" s="132"/>
      <c r="C179" s="133"/>
      <c r="D179" s="134"/>
      <c r="E179" s="134"/>
      <c r="F179" s="135"/>
      <c r="G179" s="135"/>
      <c r="H179" s="143"/>
      <c r="I179" s="24"/>
      <c r="J179" s="24"/>
      <c r="K179" s="24"/>
      <c r="L179" s="24"/>
      <c r="M179" s="24"/>
      <c r="N179" s="24"/>
      <c r="O179" s="24"/>
    </row>
    <row r="180" spans="1:15" ht="15.75" customHeight="1">
      <c r="A180" s="125"/>
      <c r="B180" s="132"/>
      <c r="C180" s="133"/>
      <c r="D180" s="134"/>
      <c r="E180" s="134"/>
      <c r="F180" s="135"/>
      <c r="G180" s="135"/>
      <c r="H180" s="143"/>
      <c r="I180" s="24"/>
      <c r="J180" s="24"/>
      <c r="K180" s="24"/>
      <c r="L180" s="24"/>
      <c r="M180" s="24"/>
      <c r="N180" s="24"/>
      <c r="O180" s="24"/>
    </row>
    <row r="181" spans="1:15" ht="15.75" customHeight="1">
      <c r="A181" s="125"/>
      <c r="B181" s="132"/>
      <c r="C181" s="133"/>
      <c r="D181" s="134"/>
      <c r="E181" s="134"/>
      <c r="F181" s="135"/>
      <c r="G181" s="135"/>
      <c r="H181" s="143"/>
      <c r="I181" s="24"/>
      <c r="J181" s="24"/>
      <c r="K181" s="24"/>
      <c r="L181" s="24"/>
      <c r="M181" s="24"/>
      <c r="N181" s="24"/>
      <c r="O181" s="24"/>
    </row>
    <row r="182" spans="1:15" ht="15.75" customHeight="1">
      <c r="A182" s="125"/>
      <c r="B182" s="132"/>
      <c r="C182" s="133"/>
      <c r="D182" s="134"/>
      <c r="E182" s="134"/>
      <c r="F182" s="135"/>
      <c r="G182" s="135"/>
      <c r="H182" s="143"/>
      <c r="I182" s="24"/>
      <c r="J182" s="24"/>
      <c r="K182" s="24"/>
      <c r="L182" s="24"/>
      <c r="M182" s="24"/>
      <c r="N182" s="24"/>
      <c r="O182" s="24"/>
    </row>
    <row r="183" spans="1:15" ht="15.75" customHeight="1">
      <c r="A183" s="125"/>
      <c r="B183" s="132"/>
      <c r="C183" s="136"/>
      <c r="D183" s="134"/>
      <c r="E183" s="134"/>
      <c r="F183" s="135"/>
      <c r="G183" s="135"/>
      <c r="H183" s="143"/>
      <c r="I183" s="24"/>
      <c r="J183" s="24"/>
      <c r="K183" s="24"/>
      <c r="L183" s="24"/>
      <c r="M183" s="24"/>
      <c r="N183" s="24"/>
      <c r="O183" s="24"/>
    </row>
    <row r="184" spans="1:15" ht="15.75" customHeight="1">
      <c r="A184" s="125"/>
      <c r="B184" s="125"/>
      <c r="C184" s="137"/>
      <c r="D184" s="125"/>
      <c r="E184" s="137"/>
      <c r="F184" s="93"/>
      <c r="G184" s="93"/>
      <c r="H184" s="143"/>
      <c r="I184" s="24"/>
      <c r="J184" s="24"/>
      <c r="K184" s="24"/>
      <c r="L184" s="24"/>
      <c r="M184" s="24"/>
      <c r="N184" s="24"/>
      <c r="O184" s="24"/>
    </row>
    <row r="185" spans="1:15" ht="12.75">
      <c r="A185" s="125"/>
      <c r="B185" s="125"/>
      <c r="C185" s="125"/>
      <c r="D185" s="125"/>
      <c r="E185" s="125"/>
      <c r="F185" s="125"/>
      <c r="G185" s="125"/>
      <c r="H185" s="143"/>
      <c r="I185" s="24"/>
      <c r="J185" s="24"/>
      <c r="K185" s="24"/>
      <c r="L185" s="24"/>
      <c r="M185" s="24"/>
      <c r="N185" s="24"/>
      <c r="O185" s="24"/>
    </row>
    <row r="186" spans="1:15" ht="12.75">
      <c r="A186" s="125"/>
      <c r="B186" s="125"/>
      <c r="C186" s="125"/>
      <c r="D186" s="125"/>
      <c r="E186" s="125"/>
      <c r="F186" s="125"/>
      <c r="G186" s="125"/>
      <c r="H186" s="143"/>
      <c r="I186" s="24"/>
      <c r="J186" s="24"/>
      <c r="K186" s="24"/>
      <c r="L186" s="24"/>
      <c r="M186" s="24"/>
      <c r="N186" s="24"/>
      <c r="O186" s="24"/>
    </row>
    <row r="187" spans="1:15" ht="3" customHeight="1">
      <c r="A187" s="125"/>
      <c r="B187" s="125"/>
      <c r="C187" s="125"/>
      <c r="D187" s="125"/>
      <c r="E187" s="125"/>
      <c r="F187" s="125"/>
      <c r="G187" s="125"/>
      <c r="H187" s="143"/>
      <c r="I187" s="24"/>
      <c r="J187" s="24"/>
      <c r="K187" s="24"/>
      <c r="L187" s="24"/>
      <c r="M187" s="24"/>
      <c r="N187" s="24"/>
      <c r="O187" s="24"/>
    </row>
    <row r="188" spans="1:15" ht="12.75">
      <c r="A188" s="125"/>
      <c r="B188" s="127"/>
      <c r="C188" s="128"/>
      <c r="D188" s="127"/>
      <c r="E188" s="270"/>
      <c r="F188" s="270"/>
      <c r="G188" s="270"/>
      <c r="H188" s="143"/>
      <c r="I188" s="24"/>
      <c r="J188" s="24"/>
      <c r="K188" s="24"/>
      <c r="L188" s="24"/>
      <c r="M188" s="24"/>
      <c r="N188" s="24"/>
      <c r="O188" s="24"/>
    </row>
    <row r="189" spans="1:15" ht="3" customHeight="1">
      <c r="A189" s="125"/>
      <c r="B189" s="129"/>
      <c r="C189" s="125"/>
      <c r="D189" s="125"/>
      <c r="E189" s="125"/>
      <c r="F189" s="125"/>
      <c r="G189" s="125"/>
      <c r="H189" s="143"/>
      <c r="I189" s="24"/>
      <c r="J189" s="24"/>
      <c r="K189" s="24"/>
      <c r="L189" s="24"/>
      <c r="M189" s="24"/>
      <c r="N189" s="24"/>
      <c r="O189" s="24"/>
    </row>
    <row r="190" spans="1:15" ht="12.75">
      <c r="A190" s="125"/>
      <c r="B190" s="127"/>
      <c r="C190" s="125"/>
      <c r="D190" s="271"/>
      <c r="E190" s="271"/>
      <c r="F190" s="125"/>
      <c r="G190" s="125"/>
      <c r="H190" s="143"/>
      <c r="I190" s="24"/>
      <c r="J190" s="24"/>
      <c r="K190" s="24"/>
      <c r="L190" s="24"/>
      <c r="M190" s="24"/>
      <c r="N190" s="24"/>
      <c r="O190" s="24"/>
    </row>
    <row r="191" spans="1:15" ht="3" customHeight="1">
      <c r="A191" s="125"/>
      <c r="B191" s="127"/>
      <c r="C191" s="125"/>
      <c r="D191" s="125"/>
      <c r="E191" s="125"/>
      <c r="F191" s="125"/>
      <c r="G191" s="125"/>
      <c r="H191" s="143"/>
      <c r="I191" s="24"/>
      <c r="J191" s="24"/>
      <c r="K191" s="24"/>
      <c r="L191" s="24"/>
      <c r="M191" s="24"/>
      <c r="N191" s="24"/>
      <c r="O191" s="24"/>
    </row>
    <row r="192" spans="1:15" ht="12.75" customHeight="1">
      <c r="A192" s="125"/>
      <c r="B192" s="272"/>
      <c r="C192" s="272"/>
      <c r="D192" s="271"/>
      <c r="E192" s="271"/>
      <c r="F192" s="271"/>
      <c r="G192" s="271"/>
      <c r="H192" s="143"/>
      <c r="I192" s="24"/>
      <c r="J192" s="24"/>
      <c r="K192" s="24"/>
      <c r="L192" s="24"/>
      <c r="M192" s="24"/>
      <c r="N192" s="24"/>
      <c r="O192" s="24"/>
    </row>
    <row r="193" spans="1:15" ht="12.75" customHeight="1">
      <c r="A193" s="125"/>
      <c r="B193" s="272"/>
      <c r="C193" s="272"/>
      <c r="D193" s="131"/>
      <c r="E193" s="131"/>
      <c r="F193" s="130"/>
      <c r="G193" s="130"/>
      <c r="H193" s="143"/>
      <c r="I193" s="24"/>
      <c r="J193" s="24"/>
      <c r="K193" s="24"/>
      <c r="L193" s="24"/>
      <c r="M193" s="24"/>
      <c r="N193" s="24"/>
      <c r="O193" s="24"/>
    </row>
    <row r="194" spans="1:15" ht="15.75" customHeight="1">
      <c r="A194" s="125"/>
      <c r="B194" s="132"/>
      <c r="C194" s="133"/>
      <c r="D194" s="134"/>
      <c r="E194" s="134"/>
      <c r="F194" s="135"/>
      <c r="G194" s="135"/>
      <c r="H194" s="143"/>
      <c r="I194" s="24"/>
      <c r="J194" s="24"/>
      <c r="K194" s="24"/>
      <c r="L194" s="24"/>
      <c r="M194" s="24"/>
      <c r="N194" s="24"/>
      <c r="O194" s="24"/>
    </row>
    <row r="195" spans="1:15" ht="15.75" customHeight="1">
      <c r="A195" s="125"/>
      <c r="B195" s="132"/>
      <c r="C195" s="133"/>
      <c r="D195" s="134"/>
      <c r="E195" s="134"/>
      <c r="F195" s="135"/>
      <c r="G195" s="135"/>
      <c r="H195" s="143"/>
      <c r="I195" s="24"/>
      <c r="J195" s="24"/>
      <c r="K195" s="24"/>
      <c r="L195" s="24"/>
      <c r="M195" s="24"/>
      <c r="N195" s="24"/>
      <c r="O195" s="24"/>
    </row>
    <row r="196" spans="1:15" ht="15.75" customHeight="1">
      <c r="A196" s="125"/>
      <c r="B196" s="132"/>
      <c r="C196" s="133"/>
      <c r="D196" s="134"/>
      <c r="E196" s="134"/>
      <c r="F196" s="135"/>
      <c r="G196" s="135"/>
      <c r="H196" s="143"/>
      <c r="I196" s="24"/>
      <c r="J196" s="24"/>
      <c r="K196" s="24"/>
      <c r="L196" s="24"/>
      <c r="M196" s="24"/>
      <c r="N196" s="24"/>
      <c r="O196" s="24"/>
    </row>
    <row r="197" spans="1:15" ht="15.75" customHeight="1">
      <c r="A197" s="125"/>
      <c r="B197" s="132"/>
      <c r="C197" s="133"/>
      <c r="D197" s="134"/>
      <c r="E197" s="134"/>
      <c r="F197" s="135"/>
      <c r="G197" s="135"/>
      <c r="H197" s="143"/>
      <c r="I197" s="24"/>
      <c r="J197" s="24"/>
      <c r="K197" s="24"/>
      <c r="L197" s="24"/>
      <c r="M197" s="24"/>
      <c r="N197" s="24"/>
      <c r="O197" s="24"/>
    </row>
    <row r="198" spans="1:15" ht="15.75" customHeight="1">
      <c r="A198" s="125"/>
      <c r="B198" s="132"/>
      <c r="C198" s="136"/>
      <c r="D198" s="134"/>
      <c r="E198" s="134"/>
      <c r="F198" s="135"/>
      <c r="G198" s="135"/>
      <c r="H198" s="143"/>
      <c r="I198" s="24"/>
      <c r="J198" s="24"/>
      <c r="K198" s="24"/>
      <c r="L198" s="24"/>
      <c r="M198" s="24"/>
      <c r="N198" s="24"/>
      <c r="O198" s="24"/>
    </row>
    <row r="199" spans="1:15" ht="15.75" customHeight="1">
      <c r="A199" s="125"/>
      <c r="B199" s="125"/>
      <c r="C199" s="137"/>
      <c r="D199" s="125"/>
      <c r="E199" s="137"/>
      <c r="F199" s="93"/>
      <c r="G199" s="93"/>
      <c r="H199" s="143"/>
      <c r="I199" s="24"/>
      <c r="J199" s="24"/>
      <c r="K199" s="24"/>
      <c r="L199" s="24"/>
      <c r="M199" s="24"/>
      <c r="N199" s="24"/>
      <c r="O199" s="24"/>
    </row>
    <row r="200" spans="1:15" ht="12.75">
      <c r="A200" s="125"/>
      <c r="B200" s="125"/>
      <c r="C200" s="125"/>
      <c r="D200" s="125"/>
      <c r="E200" s="125"/>
      <c r="F200" s="125"/>
      <c r="G200" s="125"/>
      <c r="H200" s="143"/>
      <c r="I200" s="24"/>
      <c r="J200" s="24"/>
      <c r="K200" s="24"/>
      <c r="L200" s="24"/>
      <c r="M200" s="24"/>
      <c r="N200" s="24"/>
      <c r="O200" s="24"/>
    </row>
    <row r="201" spans="1:15" ht="12.75">
      <c r="A201" s="125"/>
      <c r="B201" s="125"/>
      <c r="C201" s="125"/>
      <c r="D201" s="125"/>
      <c r="E201" s="125"/>
      <c r="F201" s="125"/>
      <c r="G201" s="125"/>
      <c r="H201" s="143"/>
      <c r="I201" s="24"/>
      <c r="J201" s="24"/>
      <c r="K201" s="24"/>
      <c r="L201" s="24"/>
      <c r="M201" s="24"/>
      <c r="N201" s="24"/>
      <c r="O201" s="24"/>
    </row>
    <row r="202" spans="1:15" ht="3" customHeight="1">
      <c r="A202" s="125"/>
      <c r="B202" s="125"/>
      <c r="C202" s="125"/>
      <c r="D202" s="125"/>
      <c r="E202" s="125"/>
      <c r="F202" s="125"/>
      <c r="G202" s="125"/>
      <c r="H202" s="143"/>
      <c r="I202" s="24"/>
      <c r="J202" s="24"/>
      <c r="K202" s="24"/>
      <c r="L202" s="24"/>
      <c r="M202" s="24"/>
      <c r="N202" s="24"/>
      <c r="O202" s="24"/>
    </row>
    <row r="203" spans="1:15" ht="12.75">
      <c r="A203" s="125"/>
      <c r="B203" s="127"/>
      <c r="C203" s="128"/>
      <c r="D203" s="127"/>
      <c r="E203" s="270"/>
      <c r="F203" s="270"/>
      <c r="G203" s="270"/>
      <c r="H203" s="143"/>
      <c r="I203" s="24"/>
      <c r="J203" s="24"/>
      <c r="K203" s="24"/>
      <c r="L203" s="24"/>
      <c r="M203" s="24"/>
      <c r="N203" s="24"/>
      <c r="O203" s="24"/>
    </row>
    <row r="204" spans="1:15" ht="3" customHeight="1">
      <c r="A204" s="125"/>
      <c r="B204" s="129"/>
      <c r="C204" s="125"/>
      <c r="D204" s="125"/>
      <c r="E204" s="125"/>
      <c r="F204" s="125"/>
      <c r="G204" s="125"/>
      <c r="H204" s="143"/>
      <c r="I204" s="24"/>
      <c r="J204" s="24"/>
      <c r="K204" s="24"/>
      <c r="L204" s="24"/>
      <c r="M204" s="24"/>
      <c r="N204" s="24"/>
      <c r="O204" s="24"/>
    </row>
    <row r="205" spans="1:15" ht="12.75">
      <c r="A205" s="125"/>
      <c r="B205" s="127"/>
      <c r="C205" s="125"/>
      <c r="D205" s="271"/>
      <c r="E205" s="271"/>
      <c r="F205" s="125"/>
      <c r="G205" s="125"/>
      <c r="H205" s="143"/>
      <c r="I205" s="24"/>
      <c r="J205" s="24"/>
      <c r="K205" s="24"/>
      <c r="L205" s="24"/>
      <c r="M205" s="24"/>
      <c r="N205" s="24"/>
      <c r="O205" s="24"/>
    </row>
    <row r="206" spans="1:15" ht="3" customHeight="1">
      <c r="A206" s="125"/>
      <c r="B206" s="127"/>
      <c r="C206" s="125"/>
      <c r="D206" s="125"/>
      <c r="E206" s="125"/>
      <c r="F206" s="125"/>
      <c r="G206" s="125"/>
      <c r="H206" s="143"/>
      <c r="I206" s="24"/>
      <c r="J206" s="24"/>
      <c r="K206" s="24"/>
      <c r="L206" s="24"/>
      <c r="M206" s="24"/>
      <c r="N206" s="24"/>
      <c r="O206" s="24"/>
    </row>
    <row r="207" spans="1:15" ht="12.75" customHeight="1">
      <c r="A207" s="125"/>
      <c r="B207" s="272"/>
      <c r="C207" s="272"/>
      <c r="D207" s="271"/>
      <c r="E207" s="271"/>
      <c r="F207" s="271"/>
      <c r="G207" s="271"/>
      <c r="H207" s="143"/>
      <c r="I207" s="24"/>
      <c r="J207" s="24"/>
      <c r="K207" s="24"/>
      <c r="L207" s="24"/>
      <c r="M207" s="24"/>
      <c r="N207" s="24"/>
      <c r="O207" s="24"/>
    </row>
    <row r="208" spans="1:15" ht="12.75" customHeight="1">
      <c r="A208" s="125"/>
      <c r="B208" s="272"/>
      <c r="C208" s="272"/>
      <c r="D208" s="131"/>
      <c r="E208" s="131"/>
      <c r="F208" s="130"/>
      <c r="G208" s="130"/>
      <c r="H208" s="143"/>
      <c r="I208" s="24"/>
      <c r="J208" s="24"/>
      <c r="K208" s="24"/>
      <c r="L208" s="24"/>
      <c r="M208" s="24"/>
      <c r="N208" s="24"/>
      <c r="O208" s="24"/>
    </row>
    <row r="209" spans="1:15" ht="15.75" customHeight="1">
      <c r="A209" s="125"/>
      <c r="B209" s="132"/>
      <c r="C209" s="133"/>
      <c r="D209" s="134"/>
      <c r="E209" s="134"/>
      <c r="F209" s="135"/>
      <c r="G209" s="135"/>
      <c r="H209" s="143"/>
      <c r="I209" s="24"/>
      <c r="J209" s="24"/>
      <c r="K209" s="24"/>
      <c r="L209" s="24"/>
      <c r="M209" s="24"/>
      <c r="N209" s="24"/>
      <c r="O209" s="24"/>
    </row>
    <row r="210" spans="1:15" ht="15.75" customHeight="1">
      <c r="A210" s="125"/>
      <c r="B210" s="132"/>
      <c r="C210" s="133"/>
      <c r="D210" s="134"/>
      <c r="E210" s="134"/>
      <c r="F210" s="135"/>
      <c r="G210" s="135"/>
      <c r="H210" s="143"/>
      <c r="I210" s="24"/>
      <c r="J210" s="24"/>
      <c r="K210" s="24"/>
      <c r="L210" s="24"/>
      <c r="M210" s="24"/>
      <c r="N210" s="24"/>
      <c r="O210" s="24"/>
    </row>
    <row r="211" spans="1:15" ht="15.75" customHeight="1">
      <c r="A211" s="125"/>
      <c r="B211" s="132"/>
      <c r="C211" s="133"/>
      <c r="D211" s="134"/>
      <c r="E211" s="134"/>
      <c r="F211" s="135"/>
      <c r="G211" s="135"/>
      <c r="H211" s="143"/>
      <c r="I211" s="24"/>
      <c r="J211" s="24"/>
      <c r="K211" s="24"/>
      <c r="L211" s="24"/>
      <c r="M211" s="24"/>
      <c r="N211" s="24"/>
      <c r="O211" s="24"/>
    </row>
    <row r="212" spans="1:15" ht="15.75" customHeight="1">
      <c r="A212" s="125"/>
      <c r="B212" s="132"/>
      <c r="C212" s="133"/>
      <c r="D212" s="134"/>
      <c r="E212" s="134"/>
      <c r="F212" s="135"/>
      <c r="G212" s="135"/>
      <c r="H212" s="143"/>
      <c r="I212" s="24"/>
      <c r="J212" s="24"/>
      <c r="K212" s="24"/>
      <c r="L212" s="24"/>
      <c r="M212" s="24"/>
      <c r="N212" s="24"/>
      <c r="O212" s="24"/>
    </row>
    <row r="213" spans="1:15" ht="15.75" customHeight="1">
      <c r="A213" s="125"/>
      <c r="B213" s="132"/>
      <c r="C213" s="136"/>
      <c r="D213" s="134"/>
      <c r="E213" s="134"/>
      <c r="F213" s="135"/>
      <c r="G213" s="135"/>
      <c r="H213" s="143"/>
      <c r="I213" s="24"/>
      <c r="J213" s="24"/>
      <c r="K213" s="24"/>
      <c r="L213" s="24"/>
      <c r="M213" s="24"/>
      <c r="N213" s="24"/>
      <c r="O213" s="24"/>
    </row>
    <row r="214" spans="1:15" ht="15.75" customHeight="1">
      <c r="A214" s="125"/>
      <c r="B214" s="125"/>
      <c r="C214" s="137"/>
      <c r="D214" s="125"/>
      <c r="E214" s="137"/>
      <c r="F214" s="93"/>
      <c r="G214" s="93"/>
      <c r="H214" s="143"/>
      <c r="I214" s="24"/>
      <c r="J214" s="24"/>
      <c r="K214" s="24"/>
      <c r="L214" s="24"/>
      <c r="M214" s="24"/>
      <c r="N214" s="24"/>
      <c r="O214" s="24"/>
    </row>
    <row r="215" spans="1:15" ht="12.75">
      <c r="A215" s="125"/>
      <c r="B215" s="125"/>
      <c r="C215" s="125"/>
      <c r="D215" s="125"/>
      <c r="E215" s="125"/>
      <c r="F215" s="125"/>
      <c r="G215" s="125"/>
      <c r="H215" s="143"/>
      <c r="I215" s="24"/>
      <c r="J215" s="24"/>
      <c r="K215" s="24"/>
      <c r="L215" s="24"/>
      <c r="M215" s="24"/>
      <c r="N215" s="24"/>
      <c r="O215" s="24"/>
    </row>
    <row r="216" spans="1:15" ht="12.75">
      <c r="A216" s="125"/>
      <c r="B216" s="125"/>
      <c r="C216" s="125"/>
      <c r="D216" s="125"/>
      <c r="E216" s="125"/>
      <c r="F216" s="125"/>
      <c r="G216" s="125"/>
      <c r="H216" s="143"/>
      <c r="I216" s="24"/>
      <c r="J216" s="24"/>
      <c r="K216" s="24"/>
      <c r="L216" s="24"/>
      <c r="M216" s="24"/>
      <c r="N216" s="24"/>
      <c r="O216" s="24"/>
    </row>
    <row r="217" spans="1:15" ht="3" customHeight="1">
      <c r="A217" s="125"/>
      <c r="B217" s="125"/>
      <c r="C217" s="125"/>
      <c r="D217" s="125"/>
      <c r="E217" s="125"/>
      <c r="F217" s="125"/>
      <c r="G217" s="125"/>
      <c r="H217" s="143"/>
      <c r="I217" s="24"/>
      <c r="J217" s="24"/>
      <c r="K217" s="24"/>
      <c r="L217" s="24"/>
      <c r="M217" s="24"/>
      <c r="N217" s="24"/>
      <c r="O217" s="24"/>
    </row>
    <row r="218" spans="1:15" ht="12.75">
      <c r="A218" s="125"/>
      <c r="B218" s="127"/>
      <c r="C218" s="128"/>
      <c r="D218" s="127"/>
      <c r="E218" s="270"/>
      <c r="F218" s="270"/>
      <c r="G218" s="270"/>
      <c r="H218" s="143"/>
      <c r="I218" s="24"/>
      <c r="J218" s="24"/>
      <c r="K218" s="24"/>
      <c r="L218" s="24"/>
      <c r="M218" s="24"/>
      <c r="N218" s="24"/>
      <c r="O218" s="24"/>
    </row>
    <row r="219" spans="1:15" ht="3" customHeight="1">
      <c r="A219" s="125"/>
      <c r="B219" s="129"/>
      <c r="C219" s="125"/>
      <c r="D219" s="125"/>
      <c r="E219" s="125"/>
      <c r="F219" s="125"/>
      <c r="G219" s="125"/>
      <c r="H219" s="143"/>
      <c r="I219" s="24"/>
      <c r="J219" s="24"/>
      <c r="K219" s="24"/>
      <c r="L219" s="24"/>
      <c r="M219" s="24"/>
      <c r="N219" s="24"/>
      <c r="O219" s="24"/>
    </row>
    <row r="220" spans="1:15" ht="12.75">
      <c r="A220" s="125"/>
      <c r="B220" s="127"/>
      <c r="C220" s="125"/>
      <c r="D220" s="271"/>
      <c r="E220" s="271"/>
      <c r="F220" s="125"/>
      <c r="G220" s="125"/>
      <c r="H220" s="143"/>
      <c r="I220" s="24"/>
      <c r="J220" s="24"/>
      <c r="K220" s="24"/>
      <c r="L220" s="24"/>
      <c r="M220" s="24"/>
      <c r="N220" s="24"/>
      <c r="O220" s="24"/>
    </row>
    <row r="221" spans="1:15" ht="3" customHeight="1">
      <c r="A221" s="125"/>
      <c r="B221" s="127"/>
      <c r="C221" s="125"/>
      <c r="D221" s="125"/>
      <c r="E221" s="125"/>
      <c r="F221" s="125"/>
      <c r="G221" s="125"/>
      <c r="H221" s="143"/>
      <c r="I221" s="24"/>
      <c r="J221" s="24"/>
      <c r="K221" s="24"/>
      <c r="L221" s="24"/>
      <c r="M221" s="24"/>
      <c r="N221" s="24"/>
      <c r="O221" s="24"/>
    </row>
    <row r="222" spans="1:15" ht="12.75" customHeight="1">
      <c r="A222" s="125"/>
      <c r="B222" s="272"/>
      <c r="C222" s="272"/>
      <c r="D222" s="271"/>
      <c r="E222" s="271"/>
      <c r="F222" s="271"/>
      <c r="G222" s="271"/>
      <c r="H222" s="143"/>
      <c r="I222" s="24"/>
      <c r="J222" s="24"/>
      <c r="K222" s="24"/>
      <c r="L222" s="24"/>
      <c r="M222" s="24"/>
      <c r="N222" s="24"/>
      <c r="O222" s="24"/>
    </row>
    <row r="223" spans="1:15" ht="12.75" customHeight="1">
      <c r="A223" s="125"/>
      <c r="B223" s="272"/>
      <c r="C223" s="272"/>
      <c r="D223" s="131"/>
      <c r="E223" s="131"/>
      <c r="F223" s="130"/>
      <c r="G223" s="130"/>
      <c r="H223" s="143"/>
      <c r="I223" s="24"/>
      <c r="J223" s="24"/>
      <c r="K223" s="24"/>
      <c r="L223" s="24"/>
      <c r="M223" s="24"/>
      <c r="N223" s="24"/>
      <c r="O223" s="24"/>
    </row>
    <row r="224" spans="1:15" ht="15.75" customHeight="1">
      <c r="A224" s="125"/>
      <c r="B224" s="132"/>
      <c r="C224" s="133"/>
      <c r="D224" s="134"/>
      <c r="E224" s="134"/>
      <c r="F224" s="135"/>
      <c r="G224" s="135"/>
      <c r="H224" s="143"/>
      <c r="I224" s="24"/>
      <c r="J224" s="24"/>
      <c r="K224" s="24"/>
      <c r="L224" s="24"/>
      <c r="M224" s="24"/>
      <c r="N224" s="24"/>
      <c r="O224" s="24"/>
    </row>
    <row r="225" spans="1:15" ht="15.75" customHeight="1">
      <c r="A225" s="125"/>
      <c r="B225" s="132"/>
      <c r="C225" s="133"/>
      <c r="D225" s="134"/>
      <c r="E225" s="134"/>
      <c r="F225" s="135"/>
      <c r="G225" s="135"/>
      <c r="H225" s="143"/>
      <c r="I225" s="24"/>
      <c r="J225" s="24"/>
      <c r="K225" s="24"/>
      <c r="L225" s="24"/>
      <c r="M225" s="24"/>
      <c r="N225" s="24"/>
      <c r="O225" s="24"/>
    </row>
    <row r="226" spans="1:15" ht="15.75" customHeight="1">
      <c r="A226" s="125"/>
      <c r="B226" s="132"/>
      <c r="C226" s="133"/>
      <c r="D226" s="134"/>
      <c r="E226" s="134"/>
      <c r="F226" s="135"/>
      <c r="G226" s="135"/>
      <c r="H226" s="143"/>
      <c r="I226" s="24"/>
      <c r="J226" s="24"/>
      <c r="K226" s="24"/>
      <c r="L226" s="24"/>
      <c r="M226" s="24"/>
      <c r="N226" s="24"/>
      <c r="O226" s="24"/>
    </row>
    <row r="227" spans="1:15" ht="15.75" customHeight="1">
      <c r="A227" s="125"/>
      <c r="B227" s="132"/>
      <c r="C227" s="133"/>
      <c r="D227" s="134"/>
      <c r="E227" s="134"/>
      <c r="F227" s="135"/>
      <c r="G227" s="135"/>
      <c r="H227" s="143"/>
      <c r="I227" s="24"/>
      <c r="J227" s="24"/>
      <c r="K227" s="24"/>
      <c r="L227" s="24"/>
      <c r="M227" s="24"/>
      <c r="N227" s="24"/>
      <c r="O227" s="24"/>
    </row>
    <row r="228" spans="1:15" ht="15.75" customHeight="1">
      <c r="A228" s="125"/>
      <c r="B228" s="132"/>
      <c r="C228" s="136"/>
      <c r="D228" s="134"/>
      <c r="E228" s="134"/>
      <c r="F228" s="135"/>
      <c r="G228" s="135"/>
      <c r="H228" s="143"/>
      <c r="I228" s="24"/>
      <c r="J228" s="24"/>
      <c r="K228" s="24"/>
      <c r="L228" s="24"/>
      <c r="M228" s="24"/>
      <c r="N228" s="24"/>
      <c r="O228" s="24"/>
    </row>
    <row r="229" spans="1:15" ht="15.75" customHeight="1">
      <c r="A229" s="125"/>
      <c r="B229" s="125"/>
      <c r="C229" s="137"/>
      <c r="D229" s="125"/>
      <c r="E229" s="137"/>
      <c r="F229" s="93"/>
      <c r="G229" s="93"/>
      <c r="H229" s="143"/>
      <c r="I229" s="24"/>
      <c r="J229" s="24"/>
      <c r="K229" s="24"/>
      <c r="L229" s="24"/>
      <c r="M229" s="24"/>
      <c r="N229" s="24"/>
      <c r="O229" s="24"/>
    </row>
    <row r="230" spans="1:15" ht="12.75">
      <c r="A230" s="125"/>
      <c r="B230" s="125"/>
      <c r="C230" s="125"/>
      <c r="D230" s="125"/>
      <c r="E230" s="125"/>
      <c r="F230" s="125"/>
      <c r="G230" s="125"/>
      <c r="H230" s="143"/>
      <c r="I230" s="24"/>
      <c r="J230" s="24"/>
      <c r="K230" s="24"/>
      <c r="L230" s="24"/>
      <c r="M230" s="24"/>
      <c r="N230" s="24"/>
      <c r="O230" s="24"/>
    </row>
    <row r="231" spans="1:15" ht="12.75">
      <c r="A231" s="125"/>
      <c r="B231" s="125"/>
      <c r="C231" s="125"/>
      <c r="D231" s="125"/>
      <c r="E231" s="125"/>
      <c r="F231" s="125"/>
      <c r="G231" s="125"/>
      <c r="H231" s="143"/>
      <c r="I231" s="24"/>
      <c r="J231" s="24"/>
      <c r="K231" s="24"/>
      <c r="L231" s="24"/>
      <c r="M231" s="24"/>
      <c r="N231" s="24"/>
      <c r="O231" s="24"/>
    </row>
    <row r="232" spans="1:15" ht="3" customHeight="1">
      <c r="A232" s="125"/>
      <c r="B232" s="125"/>
      <c r="C232" s="125"/>
      <c r="D232" s="125"/>
      <c r="E232" s="125"/>
      <c r="F232" s="125"/>
      <c r="G232" s="125"/>
      <c r="H232" s="143"/>
      <c r="I232" s="24"/>
      <c r="J232" s="24"/>
      <c r="K232" s="24"/>
      <c r="L232" s="24"/>
      <c r="M232" s="24"/>
      <c r="N232" s="24"/>
      <c r="O232" s="24"/>
    </row>
    <row r="233" spans="1:15" ht="12.75">
      <c r="A233" s="125"/>
      <c r="B233" s="127"/>
      <c r="C233" s="128"/>
      <c r="D233" s="127"/>
      <c r="E233" s="270"/>
      <c r="F233" s="270"/>
      <c r="G233" s="270"/>
      <c r="H233" s="143"/>
      <c r="I233" s="24"/>
      <c r="J233" s="24"/>
      <c r="K233" s="24"/>
      <c r="L233" s="24"/>
      <c r="M233" s="24"/>
      <c r="N233" s="24"/>
      <c r="O233" s="24"/>
    </row>
    <row r="234" spans="1:15" ht="3" customHeight="1">
      <c r="A234" s="125"/>
      <c r="B234" s="129"/>
      <c r="C234" s="125"/>
      <c r="D234" s="125"/>
      <c r="E234" s="125"/>
      <c r="F234" s="125"/>
      <c r="G234" s="125"/>
      <c r="H234" s="143"/>
      <c r="I234" s="24"/>
      <c r="J234" s="24"/>
      <c r="K234" s="24"/>
      <c r="L234" s="24"/>
      <c r="M234" s="24"/>
      <c r="N234" s="24"/>
      <c r="O234" s="24"/>
    </row>
    <row r="235" spans="1:15" ht="12.75">
      <c r="A235" s="125"/>
      <c r="B235" s="127"/>
      <c r="C235" s="125"/>
      <c r="D235" s="271"/>
      <c r="E235" s="271"/>
      <c r="F235" s="125"/>
      <c r="G235" s="125"/>
      <c r="H235" s="143"/>
      <c r="I235" s="24"/>
      <c r="J235" s="24"/>
      <c r="K235" s="24"/>
      <c r="L235" s="24"/>
      <c r="M235" s="24"/>
      <c r="N235" s="24"/>
      <c r="O235" s="24"/>
    </row>
    <row r="236" spans="1:15" ht="3" customHeight="1">
      <c r="A236" s="125"/>
      <c r="B236" s="127"/>
      <c r="C236" s="125"/>
      <c r="D236" s="125"/>
      <c r="E236" s="125"/>
      <c r="F236" s="125"/>
      <c r="G236" s="125"/>
      <c r="H236" s="143"/>
      <c r="I236" s="24"/>
      <c r="J236" s="24"/>
      <c r="K236" s="24"/>
      <c r="L236" s="24"/>
      <c r="M236" s="24"/>
      <c r="N236" s="24"/>
      <c r="O236" s="24"/>
    </row>
    <row r="237" spans="1:15" ht="12.75" customHeight="1">
      <c r="A237" s="125"/>
      <c r="B237" s="272"/>
      <c r="C237" s="272"/>
      <c r="D237" s="271"/>
      <c r="E237" s="271"/>
      <c r="F237" s="271"/>
      <c r="G237" s="271"/>
      <c r="H237" s="143"/>
      <c r="I237" s="24"/>
      <c r="J237" s="24"/>
      <c r="K237" s="24"/>
      <c r="L237" s="24"/>
      <c r="M237" s="24"/>
      <c r="N237" s="24"/>
      <c r="O237" s="24"/>
    </row>
    <row r="238" spans="1:15" ht="12.75" customHeight="1">
      <c r="A238" s="125"/>
      <c r="B238" s="272"/>
      <c r="C238" s="272"/>
      <c r="D238" s="131"/>
      <c r="E238" s="131"/>
      <c r="F238" s="130"/>
      <c r="G238" s="130"/>
      <c r="H238" s="143"/>
      <c r="I238" s="24"/>
      <c r="J238" s="24"/>
      <c r="K238" s="24"/>
      <c r="L238" s="24"/>
      <c r="M238" s="24"/>
      <c r="N238" s="24"/>
      <c r="O238" s="24"/>
    </row>
    <row r="239" spans="1:15" ht="15.75" customHeight="1">
      <c r="A239" s="125"/>
      <c r="B239" s="132"/>
      <c r="C239" s="133"/>
      <c r="D239" s="134"/>
      <c r="E239" s="134"/>
      <c r="F239" s="135"/>
      <c r="G239" s="135"/>
      <c r="H239" s="143"/>
      <c r="I239" s="24"/>
      <c r="J239" s="24"/>
      <c r="K239" s="24"/>
      <c r="L239" s="24"/>
      <c r="M239" s="24"/>
      <c r="N239" s="24"/>
      <c r="O239" s="24"/>
    </row>
    <row r="240" spans="1:15" ht="15.75" customHeight="1">
      <c r="A240" s="125"/>
      <c r="B240" s="132"/>
      <c r="C240" s="133"/>
      <c r="D240" s="134"/>
      <c r="E240" s="134"/>
      <c r="F240" s="135"/>
      <c r="G240" s="135"/>
      <c r="H240" s="143"/>
      <c r="I240" s="24"/>
      <c r="J240" s="24"/>
      <c r="K240" s="24"/>
      <c r="L240" s="24"/>
      <c r="M240" s="24"/>
      <c r="N240" s="24"/>
      <c r="O240" s="24"/>
    </row>
    <row r="241" spans="1:15" ht="15.75" customHeight="1">
      <c r="A241" s="125"/>
      <c r="B241" s="132"/>
      <c r="C241" s="133"/>
      <c r="D241" s="134"/>
      <c r="E241" s="134"/>
      <c r="F241" s="135"/>
      <c r="G241" s="135"/>
      <c r="H241" s="143"/>
      <c r="I241" s="24"/>
      <c r="J241" s="24"/>
      <c r="K241" s="24"/>
      <c r="L241" s="24"/>
      <c r="M241" s="24"/>
      <c r="N241" s="24"/>
      <c r="O241" s="24"/>
    </row>
    <row r="242" spans="1:15" ht="15.75" customHeight="1">
      <c r="A242" s="125"/>
      <c r="B242" s="132"/>
      <c r="C242" s="133"/>
      <c r="D242" s="134"/>
      <c r="E242" s="134"/>
      <c r="F242" s="135"/>
      <c r="G242" s="135"/>
      <c r="H242" s="143"/>
      <c r="I242" s="24"/>
      <c r="J242" s="24"/>
      <c r="K242" s="24"/>
      <c r="L242" s="24"/>
      <c r="M242" s="24"/>
      <c r="N242" s="24"/>
      <c r="O242" s="24"/>
    </row>
    <row r="243" spans="1:15" ht="15.75" customHeight="1">
      <c r="A243" s="125"/>
      <c r="B243" s="132"/>
      <c r="C243" s="136"/>
      <c r="D243" s="134"/>
      <c r="E243" s="134"/>
      <c r="F243" s="135"/>
      <c r="G243" s="135"/>
      <c r="H243" s="143"/>
      <c r="I243" s="24"/>
      <c r="J243" s="24"/>
      <c r="K243" s="24"/>
      <c r="L243" s="24"/>
      <c r="M243" s="24"/>
      <c r="N243" s="24"/>
      <c r="O243" s="24"/>
    </row>
    <row r="244" spans="1:15" ht="15.75" customHeight="1">
      <c r="A244" s="125"/>
      <c r="B244" s="125"/>
      <c r="C244" s="137"/>
      <c r="D244" s="125"/>
      <c r="E244" s="137"/>
      <c r="F244" s="93"/>
      <c r="G244" s="93"/>
      <c r="H244" s="143"/>
      <c r="I244" s="24"/>
      <c r="J244" s="24"/>
      <c r="K244" s="24"/>
      <c r="L244" s="24"/>
      <c r="M244" s="24"/>
      <c r="N244" s="24"/>
      <c r="O244" s="24"/>
    </row>
    <row r="245" spans="1:15" ht="12.75">
      <c r="A245" s="125"/>
      <c r="B245" s="125"/>
      <c r="C245" s="125"/>
      <c r="D245" s="125"/>
      <c r="E245" s="125"/>
      <c r="F245" s="125"/>
      <c r="G245" s="125"/>
      <c r="H245" s="143"/>
      <c r="I245" s="24"/>
      <c r="J245" s="24"/>
      <c r="K245" s="24"/>
      <c r="L245" s="24"/>
      <c r="M245" s="24"/>
      <c r="N245" s="24"/>
      <c r="O245" s="24"/>
    </row>
    <row r="246" spans="1:15" ht="12.75">
      <c r="A246" s="125"/>
      <c r="B246" s="125"/>
      <c r="C246" s="125"/>
      <c r="D246" s="125"/>
      <c r="E246" s="125"/>
      <c r="F246" s="125"/>
      <c r="G246" s="125"/>
      <c r="H246" s="143"/>
      <c r="I246" s="24"/>
      <c r="J246" s="24"/>
      <c r="K246" s="24"/>
      <c r="L246" s="24"/>
      <c r="M246" s="24"/>
      <c r="N246" s="24"/>
      <c r="O246" s="24"/>
    </row>
    <row r="247" spans="1:15" ht="3" customHeight="1">
      <c r="A247" s="125"/>
      <c r="B247" s="125"/>
      <c r="C247" s="125"/>
      <c r="D247" s="125"/>
      <c r="E247" s="125"/>
      <c r="F247" s="125"/>
      <c r="G247" s="125"/>
      <c r="H247" s="143"/>
      <c r="I247" s="24"/>
      <c r="J247" s="24"/>
      <c r="K247" s="24"/>
      <c r="L247" s="24"/>
      <c r="M247" s="24"/>
      <c r="N247" s="24"/>
      <c r="O247" s="24"/>
    </row>
    <row r="248" spans="1:15" ht="12.75">
      <c r="A248" s="125"/>
      <c r="B248" s="127"/>
      <c r="C248" s="128"/>
      <c r="D248" s="127"/>
      <c r="E248" s="270"/>
      <c r="F248" s="270"/>
      <c r="G248" s="270"/>
      <c r="H248" s="143"/>
      <c r="I248" s="24"/>
      <c r="J248" s="24"/>
      <c r="K248" s="24"/>
      <c r="L248" s="24"/>
      <c r="M248" s="24"/>
      <c r="N248" s="24"/>
      <c r="O248" s="24"/>
    </row>
    <row r="249" spans="1:15" ht="3" customHeight="1">
      <c r="A249" s="125"/>
      <c r="B249" s="129"/>
      <c r="C249" s="125"/>
      <c r="D249" s="125"/>
      <c r="E249" s="125"/>
      <c r="F249" s="125"/>
      <c r="G249" s="125"/>
      <c r="H249" s="143"/>
      <c r="I249" s="24"/>
      <c r="J249" s="24"/>
      <c r="K249" s="24"/>
      <c r="L249" s="24"/>
      <c r="M249" s="24"/>
      <c r="N249" s="24"/>
      <c r="O249" s="24"/>
    </row>
    <row r="250" spans="1:15" ht="12.75">
      <c r="A250" s="125"/>
      <c r="B250" s="127"/>
      <c r="C250" s="125"/>
      <c r="D250" s="271"/>
      <c r="E250" s="271"/>
      <c r="F250" s="125"/>
      <c r="G250" s="125"/>
      <c r="H250" s="143"/>
      <c r="I250" s="24"/>
      <c r="J250" s="24"/>
      <c r="K250" s="24"/>
      <c r="L250" s="24"/>
      <c r="M250" s="24"/>
      <c r="N250" s="24"/>
      <c r="O250" s="24"/>
    </row>
    <row r="251" spans="1:15" ht="3" customHeight="1">
      <c r="A251" s="125"/>
      <c r="B251" s="127"/>
      <c r="C251" s="125"/>
      <c r="D251" s="125"/>
      <c r="E251" s="125"/>
      <c r="F251" s="125"/>
      <c r="G251" s="125"/>
      <c r="H251" s="143"/>
      <c r="I251" s="24"/>
      <c r="J251" s="24"/>
      <c r="K251" s="24"/>
      <c r="L251" s="24"/>
      <c r="M251" s="24"/>
      <c r="N251" s="24"/>
      <c r="O251" s="24"/>
    </row>
    <row r="252" spans="1:15" ht="12.75" customHeight="1">
      <c r="A252" s="125"/>
      <c r="B252" s="272"/>
      <c r="C252" s="272"/>
      <c r="D252" s="271"/>
      <c r="E252" s="271"/>
      <c r="F252" s="271"/>
      <c r="G252" s="271"/>
      <c r="H252" s="143"/>
      <c r="I252" s="24"/>
      <c r="J252" s="24"/>
      <c r="K252" s="24"/>
      <c r="L252" s="24"/>
      <c r="M252" s="24"/>
      <c r="N252" s="24"/>
      <c r="O252" s="24"/>
    </row>
    <row r="253" spans="1:15" ht="12.75" customHeight="1">
      <c r="A253" s="125"/>
      <c r="B253" s="272"/>
      <c r="C253" s="272"/>
      <c r="D253" s="131"/>
      <c r="E253" s="131"/>
      <c r="F253" s="130"/>
      <c r="G253" s="130"/>
      <c r="H253" s="143"/>
      <c r="I253" s="24"/>
      <c r="J253" s="24"/>
      <c r="K253" s="24"/>
      <c r="L253" s="24"/>
      <c r="M253" s="24"/>
      <c r="N253" s="24"/>
      <c r="O253" s="24"/>
    </row>
    <row r="254" spans="1:15" ht="15.75" customHeight="1">
      <c r="A254" s="125"/>
      <c r="B254" s="132"/>
      <c r="C254" s="133"/>
      <c r="D254" s="134"/>
      <c r="E254" s="134"/>
      <c r="F254" s="135"/>
      <c r="G254" s="135"/>
      <c r="H254" s="143"/>
      <c r="I254" s="24"/>
      <c r="J254" s="24"/>
      <c r="K254" s="24"/>
      <c r="L254" s="24"/>
      <c r="M254" s="24"/>
      <c r="N254" s="24"/>
      <c r="O254" s="24"/>
    </row>
    <row r="255" spans="1:15" ht="15.75" customHeight="1">
      <c r="A255" s="125"/>
      <c r="B255" s="132"/>
      <c r="C255" s="133"/>
      <c r="D255" s="134"/>
      <c r="E255" s="134"/>
      <c r="F255" s="135"/>
      <c r="G255" s="135"/>
      <c r="H255" s="143"/>
      <c r="I255" s="24"/>
      <c r="J255" s="24"/>
      <c r="K255" s="24"/>
      <c r="L255" s="24"/>
      <c r="M255" s="24"/>
      <c r="N255" s="24"/>
      <c r="O255" s="24"/>
    </row>
    <row r="256" spans="1:15" ht="15.75" customHeight="1">
      <c r="A256" s="125"/>
      <c r="B256" s="132"/>
      <c r="C256" s="133"/>
      <c r="D256" s="134"/>
      <c r="E256" s="134"/>
      <c r="F256" s="135"/>
      <c r="G256" s="135"/>
      <c r="H256" s="143"/>
      <c r="I256" s="24"/>
      <c r="J256" s="24"/>
      <c r="K256" s="24"/>
      <c r="L256" s="24"/>
      <c r="M256" s="24"/>
      <c r="N256" s="24"/>
      <c r="O256" s="24"/>
    </row>
    <row r="257" spans="1:15" ht="15.75" customHeight="1">
      <c r="A257" s="125"/>
      <c r="B257" s="132"/>
      <c r="C257" s="133"/>
      <c r="D257" s="134"/>
      <c r="E257" s="134"/>
      <c r="F257" s="135"/>
      <c r="G257" s="135"/>
      <c r="H257" s="143"/>
      <c r="I257" s="24"/>
      <c r="J257" s="24"/>
      <c r="K257" s="24"/>
      <c r="L257" s="24"/>
      <c r="M257" s="24"/>
      <c r="N257" s="24"/>
      <c r="O257" s="24"/>
    </row>
    <row r="258" spans="1:15" ht="15.75" customHeight="1">
      <c r="A258" s="125"/>
      <c r="B258" s="132"/>
      <c r="C258" s="136"/>
      <c r="D258" s="134"/>
      <c r="E258" s="134"/>
      <c r="F258" s="135"/>
      <c r="G258" s="135"/>
      <c r="H258" s="143"/>
      <c r="I258" s="24"/>
      <c r="J258" s="24"/>
      <c r="K258" s="24"/>
      <c r="L258" s="24"/>
      <c r="M258" s="24"/>
      <c r="N258" s="24"/>
      <c r="O258" s="24"/>
    </row>
    <row r="259" spans="1:15" ht="15.75" customHeight="1">
      <c r="A259" s="125"/>
      <c r="B259" s="125"/>
      <c r="C259" s="137"/>
      <c r="D259" s="125"/>
      <c r="E259" s="137"/>
      <c r="F259" s="93"/>
      <c r="G259" s="93"/>
      <c r="H259" s="143"/>
      <c r="I259" s="24"/>
      <c r="J259" s="24"/>
      <c r="K259" s="24"/>
      <c r="L259" s="24"/>
      <c r="M259" s="24"/>
      <c r="N259" s="24"/>
      <c r="O259" s="24"/>
    </row>
    <row r="260" spans="1:15" ht="12.75">
      <c r="A260" s="125"/>
      <c r="B260" s="125"/>
      <c r="C260" s="125"/>
      <c r="D260" s="125"/>
      <c r="E260" s="125"/>
      <c r="F260" s="125"/>
      <c r="G260" s="125"/>
      <c r="H260" s="143"/>
      <c r="I260" s="24"/>
      <c r="J260" s="24"/>
      <c r="K260" s="24"/>
      <c r="L260" s="24"/>
      <c r="M260" s="24"/>
      <c r="N260" s="24"/>
      <c r="O260" s="24"/>
    </row>
    <row r="261" spans="1:15" ht="12.75">
      <c r="A261" s="125"/>
      <c r="B261" s="125"/>
      <c r="C261" s="125"/>
      <c r="D261" s="125"/>
      <c r="E261" s="125"/>
      <c r="F261" s="125"/>
      <c r="G261" s="125"/>
      <c r="H261" s="143"/>
      <c r="I261" s="24"/>
      <c r="J261" s="24"/>
      <c r="K261" s="24"/>
      <c r="L261" s="24"/>
      <c r="M261" s="24"/>
      <c r="N261" s="24"/>
      <c r="O261" s="24"/>
    </row>
    <row r="262" spans="1:15" ht="3" customHeight="1">
      <c r="A262" s="125"/>
      <c r="B262" s="125"/>
      <c r="C262" s="125"/>
      <c r="D262" s="125"/>
      <c r="E262" s="125"/>
      <c r="F262" s="125"/>
      <c r="G262" s="125"/>
      <c r="H262" s="143"/>
      <c r="I262" s="24"/>
      <c r="J262" s="24"/>
      <c r="K262" s="24"/>
      <c r="L262" s="24"/>
      <c r="M262" s="24"/>
      <c r="N262" s="24"/>
      <c r="O262" s="24"/>
    </row>
    <row r="263" spans="1:15" ht="12.75">
      <c r="A263" s="125"/>
      <c r="B263" s="127"/>
      <c r="C263" s="128"/>
      <c r="D263" s="127"/>
      <c r="E263" s="270"/>
      <c r="F263" s="270"/>
      <c r="G263" s="270"/>
      <c r="H263" s="143"/>
      <c r="I263" s="24"/>
      <c r="J263" s="24"/>
      <c r="K263" s="24"/>
      <c r="L263" s="24"/>
      <c r="M263" s="24"/>
      <c r="N263" s="24"/>
      <c r="O263" s="24"/>
    </row>
    <row r="264" spans="1:15" ht="3" customHeight="1">
      <c r="A264" s="125"/>
      <c r="B264" s="129"/>
      <c r="C264" s="125"/>
      <c r="D264" s="125"/>
      <c r="E264" s="125"/>
      <c r="F264" s="125"/>
      <c r="G264" s="125"/>
      <c r="H264" s="143"/>
      <c r="I264" s="24"/>
      <c r="J264" s="24"/>
      <c r="K264" s="24"/>
      <c r="L264" s="24"/>
      <c r="M264" s="24"/>
      <c r="N264" s="24"/>
      <c r="O264" s="24"/>
    </row>
    <row r="265" spans="1:15" ht="12.75">
      <c r="A265" s="125"/>
      <c r="B265" s="127"/>
      <c r="C265" s="125"/>
      <c r="D265" s="271"/>
      <c r="E265" s="271"/>
      <c r="F265" s="125"/>
      <c r="G265" s="125"/>
      <c r="H265" s="143"/>
      <c r="I265" s="24"/>
      <c r="J265" s="24"/>
      <c r="K265" s="24"/>
      <c r="L265" s="24"/>
      <c r="M265" s="24"/>
      <c r="N265" s="24"/>
      <c r="O265" s="24"/>
    </row>
    <row r="266" spans="1:15" ht="3" customHeight="1">
      <c r="A266" s="125"/>
      <c r="B266" s="127"/>
      <c r="C266" s="125"/>
      <c r="D266" s="125"/>
      <c r="E266" s="125"/>
      <c r="F266" s="125"/>
      <c r="G266" s="125"/>
      <c r="H266" s="143"/>
      <c r="I266" s="24"/>
      <c r="J266" s="24"/>
      <c r="K266" s="24"/>
      <c r="L266" s="24"/>
      <c r="M266" s="24"/>
      <c r="N266" s="24"/>
      <c r="O266" s="24"/>
    </row>
    <row r="267" spans="1:15" ht="12.75" customHeight="1">
      <c r="A267" s="125"/>
      <c r="B267" s="272"/>
      <c r="C267" s="272"/>
      <c r="D267" s="271"/>
      <c r="E267" s="271"/>
      <c r="F267" s="271"/>
      <c r="G267" s="271"/>
      <c r="H267" s="143"/>
      <c r="I267" s="24"/>
      <c r="J267" s="24"/>
      <c r="K267" s="24"/>
      <c r="L267" s="24"/>
      <c r="M267" s="24"/>
      <c r="N267" s="24"/>
      <c r="O267" s="24"/>
    </row>
    <row r="268" spans="1:15" ht="12.75" customHeight="1">
      <c r="A268" s="125"/>
      <c r="B268" s="272"/>
      <c r="C268" s="272"/>
      <c r="D268" s="131"/>
      <c r="E268" s="131"/>
      <c r="F268" s="130"/>
      <c r="G268" s="130"/>
      <c r="H268" s="143"/>
      <c r="I268" s="24"/>
      <c r="J268" s="24"/>
      <c r="K268" s="24"/>
      <c r="L268" s="24"/>
      <c r="M268" s="24"/>
      <c r="N268" s="24"/>
      <c r="O268" s="24"/>
    </row>
    <row r="269" spans="1:15" ht="15.75" customHeight="1">
      <c r="A269" s="125"/>
      <c r="B269" s="132"/>
      <c r="C269" s="133"/>
      <c r="D269" s="134"/>
      <c r="E269" s="134"/>
      <c r="F269" s="135"/>
      <c r="G269" s="135"/>
      <c r="H269" s="143"/>
      <c r="I269" s="24"/>
      <c r="J269" s="24"/>
      <c r="K269" s="24"/>
      <c r="L269" s="24"/>
      <c r="M269" s="24"/>
      <c r="N269" s="24"/>
      <c r="O269" s="24"/>
    </row>
    <row r="270" spans="1:15" ht="15.75" customHeight="1">
      <c r="A270" s="125"/>
      <c r="B270" s="132"/>
      <c r="C270" s="133"/>
      <c r="D270" s="134"/>
      <c r="E270" s="134"/>
      <c r="F270" s="135"/>
      <c r="G270" s="135"/>
      <c r="H270" s="143"/>
      <c r="I270" s="24"/>
      <c r="J270" s="24"/>
      <c r="K270" s="24"/>
      <c r="L270" s="24"/>
      <c r="M270" s="24"/>
      <c r="N270" s="24"/>
      <c r="O270" s="24"/>
    </row>
    <row r="271" spans="1:15" ht="15.75" customHeight="1">
      <c r="A271" s="125"/>
      <c r="B271" s="132"/>
      <c r="C271" s="133"/>
      <c r="D271" s="134"/>
      <c r="E271" s="134"/>
      <c r="F271" s="135"/>
      <c r="G271" s="135"/>
      <c r="H271" s="143"/>
      <c r="I271" s="24"/>
      <c r="J271" s="24"/>
      <c r="K271" s="24"/>
      <c r="L271" s="24"/>
      <c r="M271" s="24"/>
      <c r="N271" s="24"/>
      <c r="O271" s="24"/>
    </row>
    <row r="272" spans="1:15" ht="15.75" customHeight="1">
      <c r="A272" s="125"/>
      <c r="B272" s="132"/>
      <c r="C272" s="133"/>
      <c r="D272" s="134"/>
      <c r="E272" s="134"/>
      <c r="F272" s="135"/>
      <c r="G272" s="135"/>
      <c r="H272" s="143"/>
      <c r="I272" s="24"/>
      <c r="J272" s="24"/>
      <c r="K272" s="24"/>
      <c r="L272" s="24"/>
      <c r="M272" s="24"/>
      <c r="N272" s="24"/>
      <c r="O272" s="24"/>
    </row>
    <row r="273" spans="1:15" ht="15.75" customHeight="1">
      <c r="A273" s="125"/>
      <c r="B273" s="132"/>
      <c r="C273" s="136"/>
      <c r="D273" s="134"/>
      <c r="E273" s="134"/>
      <c r="F273" s="135"/>
      <c r="G273" s="135"/>
      <c r="H273" s="143"/>
      <c r="I273" s="24"/>
      <c r="J273" s="24"/>
      <c r="K273" s="24"/>
      <c r="L273" s="24"/>
      <c r="M273" s="24"/>
      <c r="N273" s="24"/>
      <c r="O273" s="24"/>
    </row>
    <row r="274" spans="1:15" ht="15.75" customHeight="1">
      <c r="A274" s="125"/>
      <c r="B274" s="125"/>
      <c r="C274" s="137"/>
      <c r="D274" s="125"/>
      <c r="E274" s="137"/>
      <c r="F274" s="93"/>
      <c r="G274" s="93"/>
      <c r="H274" s="143"/>
      <c r="I274" s="24"/>
      <c r="J274" s="24"/>
      <c r="K274" s="24"/>
      <c r="L274" s="24"/>
      <c r="M274" s="24"/>
      <c r="N274" s="24"/>
      <c r="O274" s="24"/>
    </row>
    <row r="275" spans="1:15" ht="12.75">
      <c r="A275" s="125"/>
      <c r="B275" s="125"/>
      <c r="C275" s="125"/>
      <c r="D275" s="125"/>
      <c r="E275" s="125"/>
      <c r="F275" s="125"/>
      <c r="G275" s="125"/>
      <c r="H275" s="143"/>
      <c r="I275" s="24"/>
      <c r="J275" s="24"/>
      <c r="K275" s="24"/>
      <c r="L275" s="24"/>
      <c r="M275" s="24"/>
      <c r="N275" s="24"/>
      <c r="O275" s="24"/>
    </row>
    <row r="276" spans="1:15" ht="12.75">
      <c r="A276" s="125"/>
      <c r="B276" s="125"/>
      <c r="C276" s="125"/>
      <c r="D276" s="125"/>
      <c r="E276" s="125"/>
      <c r="F276" s="125"/>
      <c r="G276" s="125"/>
      <c r="H276" s="143"/>
      <c r="I276" s="24"/>
      <c r="J276" s="24"/>
      <c r="K276" s="24"/>
      <c r="L276" s="24"/>
      <c r="M276" s="24"/>
      <c r="N276" s="24"/>
      <c r="O276" s="24"/>
    </row>
    <row r="277" spans="1:15" ht="3" customHeight="1">
      <c r="A277" s="125"/>
      <c r="B277" s="125"/>
      <c r="C277" s="125"/>
      <c r="D277" s="125"/>
      <c r="E277" s="125"/>
      <c r="F277" s="125"/>
      <c r="G277" s="125"/>
      <c r="H277" s="143"/>
      <c r="I277" s="24"/>
      <c r="J277" s="24"/>
      <c r="K277" s="24"/>
      <c r="L277" s="24"/>
      <c r="M277" s="24"/>
      <c r="N277" s="24"/>
      <c r="O277" s="24"/>
    </row>
    <row r="278" spans="1:15" ht="12.75">
      <c r="A278" s="125"/>
      <c r="B278" s="127"/>
      <c r="C278" s="128"/>
      <c r="D278" s="127"/>
      <c r="E278" s="270"/>
      <c r="F278" s="270"/>
      <c r="G278" s="270"/>
      <c r="H278" s="143"/>
      <c r="I278" s="24"/>
      <c r="J278" s="24"/>
      <c r="K278" s="24"/>
      <c r="L278" s="24"/>
      <c r="M278" s="24"/>
      <c r="N278" s="24"/>
      <c r="O278" s="24"/>
    </row>
    <row r="279" spans="1:15" ht="3" customHeight="1">
      <c r="A279" s="125"/>
      <c r="B279" s="129"/>
      <c r="C279" s="125"/>
      <c r="D279" s="125"/>
      <c r="E279" s="125"/>
      <c r="F279" s="125"/>
      <c r="G279" s="125"/>
      <c r="H279" s="143"/>
      <c r="I279" s="24"/>
      <c r="J279" s="24"/>
      <c r="K279" s="24"/>
      <c r="L279" s="24"/>
      <c r="M279" s="24"/>
      <c r="N279" s="24"/>
      <c r="O279" s="24"/>
    </row>
    <row r="280" spans="1:15" ht="12.75">
      <c r="A280" s="125"/>
      <c r="B280" s="127"/>
      <c r="C280" s="125"/>
      <c r="D280" s="271"/>
      <c r="E280" s="271"/>
      <c r="F280" s="125"/>
      <c r="G280" s="125"/>
      <c r="H280" s="143"/>
      <c r="I280" s="24"/>
      <c r="J280" s="24"/>
      <c r="K280" s="24"/>
      <c r="L280" s="24"/>
      <c r="M280" s="24"/>
      <c r="N280" s="24"/>
      <c r="O280" s="24"/>
    </row>
    <row r="281" spans="1:15" ht="3" customHeight="1">
      <c r="A281" s="125"/>
      <c r="B281" s="127"/>
      <c r="C281" s="125"/>
      <c r="D281" s="125"/>
      <c r="E281" s="125"/>
      <c r="F281" s="125"/>
      <c r="G281" s="125"/>
      <c r="H281" s="143"/>
      <c r="I281" s="24"/>
      <c r="J281" s="24"/>
      <c r="K281" s="24"/>
      <c r="L281" s="24"/>
      <c r="M281" s="24"/>
      <c r="N281" s="24"/>
      <c r="O281" s="24"/>
    </row>
    <row r="282" spans="1:15" ht="12.75" customHeight="1">
      <c r="A282" s="125"/>
      <c r="B282" s="272"/>
      <c r="C282" s="272"/>
      <c r="D282" s="271"/>
      <c r="E282" s="271"/>
      <c r="F282" s="271"/>
      <c r="G282" s="271"/>
      <c r="H282" s="143"/>
      <c r="I282" s="24"/>
      <c r="J282" s="24"/>
      <c r="K282" s="24"/>
      <c r="L282" s="24"/>
      <c r="M282" s="24"/>
      <c r="N282" s="24"/>
      <c r="O282" s="24"/>
    </row>
    <row r="283" spans="1:15" ht="12.75" customHeight="1">
      <c r="A283" s="125"/>
      <c r="B283" s="272"/>
      <c r="C283" s="272"/>
      <c r="D283" s="131"/>
      <c r="E283" s="131"/>
      <c r="F283" s="130"/>
      <c r="G283" s="130"/>
      <c r="H283" s="143"/>
      <c r="I283" s="24"/>
      <c r="J283" s="24"/>
      <c r="K283" s="24"/>
      <c r="L283" s="24"/>
      <c r="M283" s="24"/>
      <c r="N283" s="24"/>
      <c r="O283" s="24"/>
    </row>
    <row r="284" spans="1:15" ht="15.75" customHeight="1">
      <c r="A284" s="125"/>
      <c r="B284" s="132"/>
      <c r="C284" s="133"/>
      <c r="D284" s="134"/>
      <c r="E284" s="134"/>
      <c r="F284" s="135"/>
      <c r="G284" s="135"/>
      <c r="H284" s="143"/>
      <c r="I284" s="24"/>
      <c r="J284" s="24"/>
      <c r="K284" s="24"/>
      <c r="L284" s="24"/>
      <c r="M284" s="24"/>
      <c r="N284" s="24"/>
      <c r="O284" s="24"/>
    </row>
    <row r="285" spans="1:15" ht="15.75" customHeight="1">
      <c r="A285" s="125"/>
      <c r="B285" s="132"/>
      <c r="C285" s="133"/>
      <c r="D285" s="134"/>
      <c r="E285" s="134"/>
      <c r="F285" s="135"/>
      <c r="G285" s="135"/>
      <c r="H285" s="143"/>
      <c r="I285" s="24"/>
      <c r="J285" s="24"/>
      <c r="K285" s="24"/>
      <c r="L285" s="24"/>
      <c r="M285" s="24"/>
      <c r="N285" s="24"/>
      <c r="O285" s="24"/>
    </row>
    <row r="286" spans="1:15" ht="15.75" customHeight="1">
      <c r="A286" s="125"/>
      <c r="B286" s="132"/>
      <c r="C286" s="133"/>
      <c r="D286" s="134"/>
      <c r="E286" s="134"/>
      <c r="F286" s="135"/>
      <c r="G286" s="135"/>
      <c r="H286" s="143"/>
      <c r="I286" s="24"/>
      <c r="J286" s="24"/>
      <c r="K286" s="24"/>
      <c r="L286" s="24"/>
      <c r="M286" s="24"/>
      <c r="N286" s="24"/>
      <c r="O286" s="24"/>
    </row>
    <row r="287" spans="1:15" ht="15.75" customHeight="1">
      <c r="A287" s="125"/>
      <c r="B287" s="132"/>
      <c r="C287" s="133"/>
      <c r="D287" s="134"/>
      <c r="E287" s="134"/>
      <c r="F287" s="135"/>
      <c r="G287" s="135"/>
      <c r="H287" s="143"/>
      <c r="I287" s="24"/>
      <c r="J287" s="24"/>
      <c r="K287" s="24"/>
      <c r="L287" s="24"/>
      <c r="M287" s="24"/>
      <c r="N287" s="24"/>
      <c r="O287" s="24"/>
    </row>
    <row r="288" spans="1:15" ht="15.75" customHeight="1">
      <c r="A288" s="125"/>
      <c r="B288" s="132"/>
      <c r="C288" s="136"/>
      <c r="D288" s="134"/>
      <c r="E288" s="134"/>
      <c r="F288" s="135"/>
      <c r="G288" s="135"/>
      <c r="H288" s="143"/>
      <c r="I288" s="24"/>
      <c r="J288" s="24"/>
      <c r="K288" s="24"/>
      <c r="L288" s="24"/>
      <c r="M288" s="24"/>
      <c r="N288" s="24"/>
      <c r="O288" s="24"/>
    </row>
    <row r="289" spans="1:15" ht="15.75" customHeight="1">
      <c r="A289" s="125"/>
      <c r="B289" s="125"/>
      <c r="C289" s="137"/>
      <c r="D289" s="125"/>
      <c r="E289" s="137"/>
      <c r="F289" s="93"/>
      <c r="G289" s="93"/>
      <c r="H289" s="143"/>
      <c r="I289" s="24"/>
      <c r="J289" s="24"/>
      <c r="K289" s="24"/>
      <c r="L289" s="24"/>
      <c r="M289" s="24"/>
      <c r="N289" s="24"/>
      <c r="O289" s="24"/>
    </row>
    <row r="290" spans="1:15" ht="12.75">
      <c r="A290" s="125"/>
      <c r="B290" s="125"/>
      <c r="C290" s="125"/>
      <c r="D290" s="125"/>
      <c r="E290" s="125"/>
      <c r="F290" s="125"/>
      <c r="G290" s="125"/>
      <c r="H290" s="143"/>
      <c r="I290" s="24"/>
      <c r="J290" s="24"/>
      <c r="K290" s="24"/>
      <c r="L290" s="24"/>
      <c r="M290" s="24"/>
      <c r="N290" s="24"/>
      <c r="O290" s="24"/>
    </row>
    <row r="291" spans="1:15" ht="12.75">
      <c r="A291" s="125"/>
      <c r="B291" s="125"/>
      <c r="C291" s="125"/>
      <c r="D291" s="125"/>
      <c r="E291" s="125"/>
      <c r="F291" s="125"/>
      <c r="G291" s="125"/>
      <c r="H291" s="143"/>
      <c r="I291" s="24"/>
      <c r="J291" s="24"/>
      <c r="K291" s="24"/>
      <c r="L291" s="24"/>
      <c r="M291" s="24"/>
      <c r="N291" s="24"/>
      <c r="O291" s="24"/>
    </row>
    <row r="292" spans="1:15" ht="3" customHeight="1">
      <c r="A292" s="125"/>
      <c r="B292" s="125"/>
      <c r="C292" s="125"/>
      <c r="D292" s="125"/>
      <c r="E292" s="125"/>
      <c r="F292" s="125"/>
      <c r="G292" s="125"/>
      <c r="H292" s="143"/>
      <c r="I292" s="24"/>
      <c r="J292" s="24"/>
      <c r="K292" s="24"/>
      <c r="L292" s="24"/>
      <c r="M292" s="24"/>
      <c r="N292" s="24"/>
      <c r="O292" s="24"/>
    </row>
    <row r="293" spans="1:15" ht="12.75">
      <c r="A293" s="125"/>
      <c r="B293" s="127"/>
      <c r="C293" s="128"/>
      <c r="D293" s="127"/>
      <c r="E293" s="270"/>
      <c r="F293" s="270"/>
      <c r="G293" s="270"/>
      <c r="H293" s="143"/>
      <c r="I293" s="24"/>
      <c r="J293" s="24"/>
      <c r="K293" s="24"/>
      <c r="L293" s="24"/>
      <c r="M293" s="24"/>
      <c r="N293" s="24"/>
      <c r="O293" s="24"/>
    </row>
    <row r="294" spans="1:15" ht="3" customHeight="1">
      <c r="A294" s="125"/>
      <c r="B294" s="129"/>
      <c r="C294" s="125"/>
      <c r="D294" s="125"/>
      <c r="E294" s="125"/>
      <c r="F294" s="125"/>
      <c r="G294" s="125"/>
      <c r="H294" s="143"/>
      <c r="I294" s="24"/>
      <c r="J294" s="24"/>
      <c r="K294" s="24"/>
      <c r="L294" s="24"/>
      <c r="M294" s="24"/>
      <c r="N294" s="24"/>
      <c r="O294" s="24"/>
    </row>
    <row r="295" spans="1:15" ht="12.75">
      <c r="A295" s="125"/>
      <c r="B295" s="127"/>
      <c r="C295" s="125"/>
      <c r="D295" s="271"/>
      <c r="E295" s="271"/>
      <c r="F295" s="125"/>
      <c r="G295" s="125"/>
      <c r="H295" s="143"/>
      <c r="I295" s="24"/>
      <c r="J295" s="24"/>
      <c r="K295" s="24"/>
      <c r="L295" s="24"/>
      <c r="M295" s="24"/>
      <c r="N295" s="24"/>
      <c r="O295" s="24"/>
    </row>
    <row r="296" spans="1:15" ht="3" customHeight="1">
      <c r="A296" s="125"/>
      <c r="B296" s="127"/>
      <c r="C296" s="125"/>
      <c r="D296" s="125"/>
      <c r="E296" s="125"/>
      <c r="F296" s="125"/>
      <c r="G296" s="125"/>
      <c r="H296" s="143"/>
      <c r="I296" s="24"/>
      <c r="J296" s="24"/>
      <c r="K296" s="24"/>
      <c r="L296" s="24"/>
      <c r="M296" s="24"/>
      <c r="N296" s="24"/>
      <c r="O296" s="24"/>
    </row>
    <row r="297" spans="1:15" ht="12.75" customHeight="1">
      <c r="A297" s="125"/>
      <c r="B297" s="272"/>
      <c r="C297" s="272"/>
      <c r="D297" s="271"/>
      <c r="E297" s="271"/>
      <c r="F297" s="271"/>
      <c r="G297" s="271"/>
      <c r="H297" s="143"/>
      <c r="I297" s="24"/>
      <c r="J297" s="24"/>
      <c r="K297" s="24"/>
      <c r="L297" s="24"/>
      <c r="M297" s="24"/>
      <c r="N297" s="24"/>
      <c r="O297" s="24"/>
    </row>
    <row r="298" spans="1:15" ht="12.75" customHeight="1">
      <c r="A298" s="125"/>
      <c r="B298" s="272"/>
      <c r="C298" s="272"/>
      <c r="D298" s="131"/>
      <c r="E298" s="131"/>
      <c r="F298" s="130"/>
      <c r="G298" s="130"/>
      <c r="H298" s="143"/>
      <c r="I298" s="24"/>
      <c r="J298" s="24"/>
      <c r="K298" s="24"/>
      <c r="L298" s="24"/>
      <c r="M298" s="24"/>
      <c r="N298" s="24"/>
      <c r="O298" s="24"/>
    </row>
    <row r="299" spans="1:15" ht="15.75" customHeight="1">
      <c r="A299" s="125"/>
      <c r="B299" s="132"/>
      <c r="C299" s="133"/>
      <c r="D299" s="134"/>
      <c r="E299" s="134"/>
      <c r="F299" s="135"/>
      <c r="G299" s="135"/>
      <c r="H299" s="143"/>
      <c r="I299" s="24"/>
      <c r="J299" s="24"/>
      <c r="K299" s="24"/>
      <c r="L299" s="24"/>
      <c r="M299" s="24"/>
      <c r="N299" s="24"/>
      <c r="O299" s="24"/>
    </row>
    <row r="300" spans="1:15" ht="15.75" customHeight="1">
      <c r="A300" s="125"/>
      <c r="B300" s="132"/>
      <c r="C300" s="133"/>
      <c r="D300" s="134"/>
      <c r="E300" s="134"/>
      <c r="F300" s="135"/>
      <c r="G300" s="135"/>
      <c r="H300" s="143"/>
      <c r="I300" s="24"/>
      <c r="J300" s="24"/>
      <c r="K300" s="24"/>
      <c r="L300" s="24"/>
      <c r="M300" s="24"/>
      <c r="N300" s="24"/>
      <c r="O300" s="24"/>
    </row>
    <row r="301" spans="1:15" ht="15.75" customHeight="1">
      <c r="A301" s="125"/>
      <c r="B301" s="132"/>
      <c r="C301" s="133"/>
      <c r="D301" s="134"/>
      <c r="E301" s="134"/>
      <c r="F301" s="135"/>
      <c r="G301" s="135"/>
      <c r="H301" s="143"/>
      <c r="I301" s="24"/>
      <c r="J301" s="24"/>
      <c r="K301" s="24"/>
      <c r="L301" s="24"/>
      <c r="M301" s="24"/>
      <c r="N301" s="24"/>
      <c r="O301" s="24"/>
    </row>
    <row r="302" spans="1:15" ht="15.75" customHeight="1">
      <c r="A302" s="125"/>
      <c r="B302" s="132"/>
      <c r="C302" s="133"/>
      <c r="D302" s="134"/>
      <c r="E302" s="134"/>
      <c r="F302" s="135"/>
      <c r="G302" s="135"/>
      <c r="H302" s="143"/>
      <c r="I302" s="24"/>
      <c r="J302" s="24"/>
      <c r="K302" s="24"/>
      <c r="L302" s="24"/>
      <c r="M302" s="24"/>
      <c r="N302" s="24"/>
      <c r="O302" s="24"/>
    </row>
    <row r="303" spans="1:15" ht="15.75" customHeight="1">
      <c r="A303" s="125"/>
      <c r="B303" s="132"/>
      <c r="C303" s="136"/>
      <c r="D303" s="134"/>
      <c r="E303" s="134"/>
      <c r="F303" s="135"/>
      <c r="G303" s="135"/>
      <c r="H303" s="143"/>
      <c r="I303" s="24"/>
      <c r="J303" s="24"/>
      <c r="K303" s="24"/>
      <c r="L303" s="24"/>
      <c r="M303" s="24"/>
      <c r="N303" s="24"/>
      <c r="O303" s="24"/>
    </row>
    <row r="304" spans="1:15" ht="15.75" customHeight="1">
      <c r="A304" s="125"/>
      <c r="B304" s="125"/>
      <c r="C304" s="137"/>
      <c r="D304" s="125"/>
      <c r="E304" s="137"/>
      <c r="F304" s="93"/>
      <c r="G304" s="93"/>
      <c r="H304" s="143"/>
      <c r="I304" s="24"/>
      <c r="J304" s="24"/>
      <c r="K304" s="24"/>
      <c r="L304" s="24"/>
      <c r="M304" s="24"/>
      <c r="N304" s="24"/>
      <c r="O304" s="24"/>
    </row>
    <row r="305" spans="1:15" ht="12.75">
      <c r="A305" s="125"/>
      <c r="B305" s="125"/>
      <c r="C305" s="125"/>
      <c r="D305" s="125"/>
      <c r="E305" s="125"/>
      <c r="F305" s="125"/>
      <c r="G305" s="125"/>
      <c r="H305" s="143"/>
      <c r="I305" s="24"/>
      <c r="J305" s="24"/>
      <c r="K305" s="24"/>
      <c r="L305" s="24"/>
      <c r="M305" s="24"/>
      <c r="N305" s="24"/>
      <c r="O305" s="24"/>
    </row>
    <row r="306" spans="1:15" ht="12.75">
      <c r="A306" s="125"/>
      <c r="B306" s="125"/>
      <c r="C306" s="125"/>
      <c r="D306" s="125"/>
      <c r="E306" s="125"/>
      <c r="F306" s="125"/>
      <c r="G306" s="125"/>
      <c r="H306" s="143"/>
      <c r="I306" s="24"/>
      <c r="J306" s="24"/>
      <c r="K306" s="24"/>
      <c r="L306" s="24"/>
      <c r="M306" s="24"/>
      <c r="N306" s="24"/>
      <c r="O306" s="24"/>
    </row>
    <row r="307" spans="1:15" ht="3" customHeight="1">
      <c r="A307" s="125"/>
      <c r="B307" s="125"/>
      <c r="C307" s="125"/>
      <c r="D307" s="125"/>
      <c r="E307" s="125"/>
      <c r="F307" s="125"/>
      <c r="G307" s="125"/>
      <c r="H307" s="143"/>
      <c r="I307" s="24"/>
      <c r="J307" s="24"/>
      <c r="K307" s="24"/>
      <c r="L307" s="24"/>
      <c r="M307" s="24"/>
      <c r="N307" s="24"/>
      <c r="O307" s="24"/>
    </row>
    <row r="308" spans="1:15" ht="12.75">
      <c r="A308" s="125"/>
      <c r="B308" s="127"/>
      <c r="C308" s="128"/>
      <c r="D308" s="127"/>
      <c r="E308" s="270"/>
      <c r="F308" s="270"/>
      <c r="G308" s="270"/>
      <c r="H308" s="143"/>
      <c r="I308" s="24"/>
      <c r="J308" s="24"/>
      <c r="K308" s="24"/>
      <c r="L308" s="24"/>
      <c r="M308" s="24"/>
      <c r="N308" s="24"/>
      <c r="O308" s="24"/>
    </row>
    <row r="309" spans="1:15" ht="3" customHeight="1">
      <c r="A309" s="125"/>
      <c r="B309" s="129"/>
      <c r="C309" s="125"/>
      <c r="D309" s="125"/>
      <c r="E309" s="125"/>
      <c r="F309" s="125"/>
      <c r="G309" s="125"/>
      <c r="H309" s="143"/>
      <c r="I309" s="24"/>
      <c r="J309" s="24"/>
      <c r="K309" s="24"/>
      <c r="L309" s="24"/>
      <c r="M309" s="24"/>
      <c r="N309" s="24"/>
      <c r="O309" s="24"/>
    </row>
    <row r="310" spans="1:15" ht="12.75">
      <c r="A310" s="125"/>
      <c r="B310" s="127"/>
      <c r="C310" s="125"/>
      <c r="D310" s="271"/>
      <c r="E310" s="271"/>
      <c r="F310" s="125"/>
      <c r="G310" s="125"/>
      <c r="H310" s="143"/>
      <c r="I310" s="24"/>
      <c r="J310" s="24"/>
      <c r="K310" s="24"/>
      <c r="L310" s="24"/>
      <c r="M310" s="24"/>
      <c r="N310" s="24"/>
      <c r="O310" s="24"/>
    </row>
    <row r="311" spans="1:15" ht="3" customHeight="1">
      <c r="A311" s="125"/>
      <c r="B311" s="127"/>
      <c r="C311" s="125"/>
      <c r="D311" s="125"/>
      <c r="E311" s="125"/>
      <c r="F311" s="125"/>
      <c r="G311" s="125"/>
      <c r="H311" s="143"/>
      <c r="I311" s="24"/>
      <c r="J311" s="24"/>
      <c r="K311" s="24"/>
      <c r="L311" s="24"/>
      <c r="M311" s="24"/>
      <c r="N311" s="24"/>
      <c r="O311" s="24"/>
    </row>
    <row r="312" spans="1:15" ht="12.75" customHeight="1">
      <c r="A312" s="125"/>
      <c r="B312" s="272"/>
      <c r="C312" s="272"/>
      <c r="D312" s="271"/>
      <c r="E312" s="271"/>
      <c r="F312" s="271"/>
      <c r="G312" s="271"/>
      <c r="H312" s="143"/>
      <c r="I312" s="24"/>
      <c r="J312" s="24"/>
      <c r="K312" s="24"/>
      <c r="L312" s="24"/>
      <c r="M312" s="24"/>
      <c r="N312" s="24"/>
      <c r="O312" s="24"/>
    </row>
    <row r="313" spans="1:15" ht="12.75" customHeight="1">
      <c r="A313" s="125"/>
      <c r="B313" s="272"/>
      <c r="C313" s="272"/>
      <c r="D313" s="131"/>
      <c r="E313" s="131"/>
      <c r="F313" s="130"/>
      <c r="G313" s="130"/>
      <c r="H313" s="143"/>
      <c r="I313" s="24"/>
      <c r="J313" s="24"/>
      <c r="K313" s="24"/>
      <c r="L313" s="24"/>
      <c r="M313" s="24"/>
      <c r="N313" s="24"/>
      <c r="O313" s="24"/>
    </row>
    <row r="314" spans="1:15" ht="15.75" customHeight="1">
      <c r="A314" s="125"/>
      <c r="B314" s="132"/>
      <c r="C314" s="133"/>
      <c r="D314" s="134"/>
      <c r="E314" s="134"/>
      <c r="F314" s="135"/>
      <c r="G314" s="135"/>
      <c r="H314" s="143"/>
      <c r="I314" s="24"/>
      <c r="J314" s="24"/>
      <c r="K314" s="24"/>
      <c r="L314" s="24"/>
      <c r="M314" s="24"/>
      <c r="N314" s="24"/>
      <c r="O314" s="24"/>
    </row>
    <row r="315" spans="1:15" ht="15.75" customHeight="1">
      <c r="A315" s="125"/>
      <c r="B315" s="132"/>
      <c r="C315" s="133"/>
      <c r="D315" s="134"/>
      <c r="E315" s="134"/>
      <c r="F315" s="135"/>
      <c r="G315" s="135"/>
      <c r="H315" s="143"/>
      <c r="I315" s="24"/>
      <c r="J315" s="24"/>
      <c r="K315" s="24"/>
      <c r="L315" s="24"/>
      <c r="M315" s="24"/>
      <c r="N315" s="24"/>
      <c r="O315" s="24"/>
    </row>
    <row r="316" spans="1:15" ht="15.75" customHeight="1">
      <c r="A316" s="125"/>
      <c r="B316" s="132"/>
      <c r="C316" s="133"/>
      <c r="D316" s="134"/>
      <c r="E316" s="134"/>
      <c r="F316" s="135"/>
      <c r="G316" s="135"/>
      <c r="H316" s="143"/>
      <c r="I316" s="24"/>
      <c r="J316" s="24"/>
      <c r="K316" s="24"/>
      <c r="L316" s="24"/>
      <c r="M316" s="24"/>
      <c r="N316" s="24"/>
      <c r="O316" s="24"/>
    </row>
    <row r="317" spans="1:15" ht="15.75" customHeight="1">
      <c r="A317" s="125"/>
      <c r="B317" s="132"/>
      <c r="C317" s="133"/>
      <c r="D317" s="134"/>
      <c r="E317" s="134"/>
      <c r="F317" s="135"/>
      <c r="G317" s="135"/>
      <c r="H317" s="143"/>
      <c r="I317" s="24"/>
      <c r="J317" s="24"/>
      <c r="K317" s="24"/>
      <c r="L317" s="24"/>
      <c r="M317" s="24"/>
      <c r="N317" s="24"/>
      <c r="O317" s="24"/>
    </row>
    <row r="318" spans="1:15" ht="15.75" customHeight="1">
      <c r="A318" s="125"/>
      <c r="B318" s="132"/>
      <c r="C318" s="136"/>
      <c r="D318" s="134"/>
      <c r="E318" s="134"/>
      <c r="F318" s="135"/>
      <c r="G318" s="135"/>
      <c r="H318" s="143"/>
      <c r="I318" s="24"/>
      <c r="J318" s="24"/>
      <c r="K318" s="24"/>
      <c r="L318" s="24"/>
      <c r="M318" s="24"/>
      <c r="N318" s="24"/>
      <c r="O318" s="24"/>
    </row>
    <row r="319" spans="1:15" ht="15.75" customHeight="1">
      <c r="A319" s="125"/>
      <c r="B319" s="125"/>
      <c r="C319" s="137"/>
      <c r="D319" s="125"/>
      <c r="E319" s="137"/>
      <c r="F319" s="93"/>
      <c r="G319" s="93"/>
      <c r="H319" s="143"/>
      <c r="I319" s="24"/>
      <c r="J319" s="24"/>
      <c r="K319" s="24"/>
      <c r="L319" s="24"/>
      <c r="M319" s="24"/>
      <c r="N319" s="24"/>
      <c r="O319" s="24"/>
    </row>
    <row r="320" spans="1:15" ht="12.75">
      <c r="A320" s="125"/>
      <c r="B320" s="125"/>
      <c r="C320" s="125"/>
      <c r="D320" s="125"/>
      <c r="E320" s="125"/>
      <c r="F320" s="125"/>
      <c r="G320" s="125"/>
      <c r="H320" s="143"/>
      <c r="I320" s="24"/>
      <c r="J320" s="24"/>
      <c r="K320" s="24"/>
      <c r="L320" s="24"/>
      <c r="M320" s="24"/>
      <c r="N320" s="24"/>
      <c r="O320" s="24"/>
    </row>
    <row r="321" spans="1:15" ht="12.75">
      <c r="A321" s="125"/>
      <c r="B321" s="125"/>
      <c r="C321" s="125"/>
      <c r="D321" s="125"/>
      <c r="E321" s="125"/>
      <c r="F321" s="125"/>
      <c r="G321" s="125"/>
      <c r="H321" s="143"/>
      <c r="I321" s="24"/>
      <c r="J321" s="24"/>
      <c r="K321" s="24"/>
      <c r="L321" s="24"/>
      <c r="M321" s="24"/>
      <c r="N321" s="24"/>
      <c r="O321" s="24"/>
    </row>
    <row r="322" spans="1:15" ht="3" customHeight="1">
      <c r="A322" s="125"/>
      <c r="B322" s="125"/>
      <c r="C322" s="125"/>
      <c r="D322" s="125"/>
      <c r="E322" s="125"/>
      <c r="F322" s="125"/>
      <c r="G322" s="125"/>
      <c r="H322" s="143"/>
      <c r="I322" s="24"/>
      <c r="J322" s="24"/>
      <c r="K322" s="24"/>
      <c r="L322" s="24"/>
      <c r="M322" s="24"/>
      <c r="N322" s="24"/>
      <c r="O322" s="24"/>
    </row>
    <row r="323" spans="1:15" ht="12.75">
      <c r="A323" s="125"/>
      <c r="B323" s="127"/>
      <c r="C323" s="128"/>
      <c r="D323" s="127"/>
      <c r="E323" s="270"/>
      <c r="F323" s="270"/>
      <c r="G323" s="270"/>
      <c r="H323" s="143"/>
      <c r="I323" s="24"/>
      <c r="J323" s="24"/>
      <c r="K323" s="24"/>
      <c r="L323" s="24"/>
      <c r="M323" s="24"/>
      <c r="N323" s="24"/>
      <c r="O323" s="24"/>
    </row>
    <row r="324" spans="1:15" ht="3" customHeight="1">
      <c r="A324" s="125"/>
      <c r="B324" s="129"/>
      <c r="C324" s="125"/>
      <c r="D324" s="125"/>
      <c r="E324" s="125"/>
      <c r="F324" s="125"/>
      <c r="G324" s="125"/>
      <c r="H324" s="143"/>
      <c r="I324" s="24"/>
      <c r="J324" s="24"/>
      <c r="K324" s="24"/>
      <c r="L324" s="24"/>
      <c r="M324" s="24"/>
      <c r="N324" s="24"/>
      <c r="O324" s="24"/>
    </row>
    <row r="325" spans="1:15" ht="12.75">
      <c r="A325" s="125"/>
      <c r="B325" s="127"/>
      <c r="C325" s="125"/>
      <c r="D325" s="271"/>
      <c r="E325" s="271"/>
      <c r="F325" s="125"/>
      <c r="G325" s="125"/>
      <c r="H325" s="143"/>
      <c r="I325" s="24"/>
      <c r="J325" s="24"/>
      <c r="K325" s="24"/>
      <c r="L325" s="24"/>
      <c r="M325" s="24"/>
      <c r="N325" s="24"/>
      <c r="O325" s="24"/>
    </row>
    <row r="326" spans="1:15" ht="3" customHeight="1">
      <c r="A326" s="125"/>
      <c r="B326" s="127"/>
      <c r="C326" s="125"/>
      <c r="D326" s="125"/>
      <c r="E326" s="125"/>
      <c r="F326" s="125"/>
      <c r="G326" s="125"/>
      <c r="H326" s="143"/>
      <c r="I326" s="24"/>
      <c r="J326" s="24"/>
      <c r="K326" s="24"/>
      <c r="L326" s="24"/>
      <c r="M326" s="24"/>
      <c r="N326" s="24"/>
      <c r="O326" s="24"/>
    </row>
    <row r="327" spans="1:15" ht="12.75" customHeight="1">
      <c r="A327" s="125"/>
      <c r="B327" s="272"/>
      <c r="C327" s="272"/>
      <c r="D327" s="271"/>
      <c r="E327" s="271"/>
      <c r="F327" s="271"/>
      <c r="G327" s="271"/>
      <c r="H327" s="143"/>
      <c r="I327" s="24"/>
      <c r="J327" s="24"/>
      <c r="K327" s="24"/>
      <c r="L327" s="24"/>
      <c r="M327" s="24"/>
      <c r="N327" s="24"/>
      <c r="O327" s="24"/>
    </row>
    <row r="328" spans="1:15" ht="12.75" customHeight="1">
      <c r="A328" s="125"/>
      <c r="B328" s="272"/>
      <c r="C328" s="272"/>
      <c r="D328" s="131"/>
      <c r="E328" s="131"/>
      <c r="F328" s="130"/>
      <c r="G328" s="130"/>
      <c r="H328" s="143"/>
      <c r="I328" s="24"/>
      <c r="J328" s="24"/>
      <c r="K328" s="24"/>
      <c r="L328" s="24"/>
      <c r="M328" s="24"/>
      <c r="N328" s="24"/>
      <c r="O328" s="24"/>
    </row>
    <row r="329" spans="1:15" ht="15.75" customHeight="1">
      <c r="A329" s="125"/>
      <c r="B329" s="132"/>
      <c r="C329" s="133"/>
      <c r="D329" s="134"/>
      <c r="E329" s="134"/>
      <c r="F329" s="135"/>
      <c r="G329" s="135"/>
      <c r="H329" s="143"/>
      <c r="I329" s="24"/>
      <c r="J329" s="24"/>
      <c r="K329" s="24"/>
      <c r="L329" s="24"/>
      <c r="M329" s="24"/>
      <c r="N329" s="24"/>
      <c r="O329" s="24"/>
    </row>
    <row r="330" spans="1:15" ht="15.75" customHeight="1">
      <c r="A330" s="125"/>
      <c r="B330" s="132"/>
      <c r="C330" s="133"/>
      <c r="D330" s="134"/>
      <c r="E330" s="134"/>
      <c r="F330" s="135"/>
      <c r="G330" s="135"/>
      <c r="H330" s="143"/>
      <c r="I330" s="24"/>
      <c r="J330" s="24"/>
      <c r="K330" s="24"/>
      <c r="L330" s="24"/>
      <c r="M330" s="24"/>
      <c r="N330" s="24"/>
      <c r="O330" s="24"/>
    </row>
    <row r="331" spans="1:15" ht="15.75" customHeight="1">
      <c r="A331" s="125"/>
      <c r="B331" s="132"/>
      <c r="C331" s="133"/>
      <c r="D331" s="134"/>
      <c r="E331" s="134"/>
      <c r="F331" s="135"/>
      <c r="G331" s="135"/>
      <c r="H331" s="143"/>
      <c r="I331" s="24"/>
      <c r="J331" s="24"/>
      <c r="K331" s="24"/>
      <c r="L331" s="24"/>
      <c r="M331" s="24"/>
      <c r="N331" s="24"/>
      <c r="O331" s="24"/>
    </row>
    <row r="332" spans="1:15" ht="15.75" customHeight="1">
      <c r="A332" s="125"/>
      <c r="B332" s="132"/>
      <c r="C332" s="133"/>
      <c r="D332" s="134"/>
      <c r="E332" s="134"/>
      <c r="F332" s="135"/>
      <c r="G332" s="135"/>
      <c r="H332" s="143"/>
      <c r="I332" s="24"/>
      <c r="J332" s="24"/>
      <c r="K332" s="24"/>
      <c r="L332" s="24"/>
      <c r="M332" s="24"/>
      <c r="N332" s="24"/>
      <c r="O332" s="24"/>
    </row>
    <row r="333" spans="1:15" ht="15.75" customHeight="1">
      <c r="A333" s="125"/>
      <c r="B333" s="132"/>
      <c r="C333" s="136"/>
      <c r="D333" s="134"/>
      <c r="E333" s="134"/>
      <c r="F333" s="135"/>
      <c r="G333" s="135"/>
      <c r="H333" s="143"/>
      <c r="I333" s="24"/>
      <c r="J333" s="24"/>
      <c r="K333" s="24"/>
      <c r="L333" s="24"/>
      <c r="M333" s="24"/>
      <c r="N333" s="24"/>
      <c r="O333" s="24"/>
    </row>
    <row r="334" spans="1:15" ht="15.75" customHeight="1">
      <c r="A334" s="125"/>
      <c r="B334" s="125"/>
      <c r="C334" s="137"/>
      <c r="D334" s="125"/>
      <c r="E334" s="137"/>
      <c r="F334" s="93"/>
      <c r="G334" s="93"/>
      <c r="H334" s="143"/>
      <c r="I334" s="24"/>
      <c r="J334" s="24"/>
      <c r="K334" s="24"/>
      <c r="L334" s="24"/>
      <c r="M334" s="24"/>
      <c r="N334" s="24"/>
      <c r="O334" s="24"/>
    </row>
    <row r="335" spans="1:15" ht="12.75">
      <c r="A335" s="125"/>
      <c r="B335" s="125"/>
      <c r="C335" s="125"/>
      <c r="D335" s="125"/>
      <c r="E335" s="125"/>
      <c r="F335" s="125"/>
      <c r="G335" s="125"/>
      <c r="H335" s="143"/>
      <c r="I335" s="24"/>
      <c r="J335" s="24"/>
      <c r="K335" s="24"/>
      <c r="L335" s="24"/>
      <c r="M335" s="24"/>
      <c r="N335" s="24"/>
      <c r="O335" s="24"/>
    </row>
    <row r="336" spans="1:15" ht="12.75">
      <c r="A336" s="125"/>
      <c r="B336" s="125"/>
      <c r="C336" s="125"/>
      <c r="D336" s="125"/>
      <c r="E336" s="125"/>
      <c r="F336" s="125"/>
      <c r="G336" s="125"/>
      <c r="H336" s="143"/>
      <c r="I336" s="24"/>
      <c r="J336" s="24"/>
      <c r="K336" s="24"/>
      <c r="L336" s="24"/>
      <c r="M336" s="24"/>
      <c r="N336" s="24"/>
      <c r="O336" s="24"/>
    </row>
    <row r="337" spans="1:15" ht="3" customHeight="1">
      <c r="A337" s="125"/>
      <c r="B337" s="125"/>
      <c r="C337" s="125"/>
      <c r="D337" s="125"/>
      <c r="E337" s="125"/>
      <c r="F337" s="125"/>
      <c r="G337" s="125"/>
      <c r="H337" s="143"/>
      <c r="I337" s="24"/>
      <c r="J337" s="24"/>
      <c r="K337" s="24"/>
      <c r="L337" s="24"/>
      <c r="M337" s="24"/>
      <c r="N337" s="24"/>
      <c r="O337" s="24"/>
    </row>
    <row r="338" spans="1:15" ht="12.75">
      <c r="A338" s="125"/>
      <c r="B338" s="127"/>
      <c r="C338" s="128"/>
      <c r="D338" s="127"/>
      <c r="E338" s="270"/>
      <c r="F338" s="270"/>
      <c r="G338" s="270"/>
      <c r="H338" s="143"/>
      <c r="I338" s="24"/>
      <c r="J338" s="24"/>
      <c r="K338" s="24"/>
      <c r="L338" s="24"/>
      <c r="M338" s="24"/>
      <c r="N338" s="24"/>
      <c r="O338" s="24"/>
    </row>
    <row r="339" spans="1:15" ht="3" customHeight="1">
      <c r="A339" s="125"/>
      <c r="B339" s="129"/>
      <c r="C339" s="125"/>
      <c r="D339" s="125"/>
      <c r="E339" s="125"/>
      <c r="F339" s="125"/>
      <c r="G339" s="125"/>
      <c r="H339" s="143"/>
      <c r="I339" s="24"/>
      <c r="J339" s="24"/>
      <c r="K339" s="24"/>
      <c r="L339" s="24"/>
      <c r="M339" s="24"/>
      <c r="N339" s="24"/>
      <c r="O339" s="24"/>
    </row>
    <row r="340" spans="1:15" ht="12.75">
      <c r="A340" s="125"/>
      <c r="B340" s="127"/>
      <c r="C340" s="125"/>
      <c r="D340" s="271"/>
      <c r="E340" s="271"/>
      <c r="F340" s="125"/>
      <c r="G340" s="125"/>
      <c r="H340" s="143"/>
      <c r="I340" s="24"/>
      <c r="J340" s="24"/>
      <c r="K340" s="24"/>
      <c r="L340" s="24"/>
      <c r="M340" s="24"/>
      <c r="N340" s="24"/>
      <c r="O340" s="24"/>
    </row>
    <row r="341" spans="1:15" ht="3" customHeight="1">
      <c r="A341" s="125"/>
      <c r="B341" s="127"/>
      <c r="C341" s="125"/>
      <c r="D341" s="125"/>
      <c r="E341" s="125"/>
      <c r="F341" s="125"/>
      <c r="G341" s="125"/>
      <c r="H341" s="143"/>
      <c r="I341" s="24"/>
      <c r="J341" s="24"/>
      <c r="K341" s="24"/>
      <c r="L341" s="24"/>
      <c r="M341" s="24"/>
      <c r="N341" s="24"/>
      <c r="O341" s="24"/>
    </row>
    <row r="342" spans="1:15" ht="12.75" customHeight="1">
      <c r="A342" s="125"/>
      <c r="B342" s="272"/>
      <c r="C342" s="272"/>
      <c r="D342" s="271"/>
      <c r="E342" s="271"/>
      <c r="F342" s="271"/>
      <c r="G342" s="271"/>
      <c r="H342" s="143"/>
      <c r="I342" s="24"/>
      <c r="J342" s="24"/>
      <c r="K342" s="24"/>
      <c r="L342" s="24"/>
      <c r="M342" s="24"/>
      <c r="N342" s="24"/>
      <c r="O342" s="24"/>
    </row>
    <row r="343" spans="1:15" ht="12.75" customHeight="1">
      <c r="A343" s="125"/>
      <c r="B343" s="272"/>
      <c r="C343" s="272"/>
      <c r="D343" s="131"/>
      <c r="E343" s="131"/>
      <c r="F343" s="130"/>
      <c r="G343" s="130"/>
      <c r="H343" s="143"/>
      <c r="I343" s="24"/>
      <c r="J343" s="24"/>
      <c r="K343" s="24"/>
      <c r="L343" s="24"/>
      <c r="M343" s="24"/>
      <c r="N343" s="24"/>
      <c r="O343" s="24"/>
    </row>
    <row r="344" spans="1:15" ht="15.75" customHeight="1">
      <c r="A344" s="125"/>
      <c r="B344" s="132"/>
      <c r="C344" s="133"/>
      <c r="D344" s="134"/>
      <c r="E344" s="134"/>
      <c r="F344" s="135"/>
      <c r="G344" s="135"/>
      <c r="H344" s="143"/>
      <c r="I344" s="24"/>
      <c r="J344" s="24"/>
      <c r="K344" s="24"/>
      <c r="L344" s="24"/>
      <c r="M344" s="24"/>
      <c r="N344" s="24"/>
      <c r="O344" s="24"/>
    </row>
    <row r="345" spans="1:15" ht="15.75" customHeight="1">
      <c r="A345" s="125"/>
      <c r="B345" s="132"/>
      <c r="C345" s="133"/>
      <c r="D345" s="134"/>
      <c r="E345" s="134"/>
      <c r="F345" s="135"/>
      <c r="G345" s="135"/>
      <c r="H345" s="143"/>
      <c r="I345" s="24"/>
      <c r="J345" s="24"/>
      <c r="K345" s="24"/>
      <c r="L345" s="24"/>
      <c r="M345" s="24"/>
      <c r="N345" s="24"/>
      <c r="O345" s="24"/>
    </row>
    <row r="346" spans="1:15" ht="15.75" customHeight="1">
      <c r="A346" s="125"/>
      <c r="B346" s="132"/>
      <c r="C346" s="133"/>
      <c r="D346" s="134"/>
      <c r="E346" s="134"/>
      <c r="F346" s="135"/>
      <c r="G346" s="135"/>
      <c r="H346" s="143"/>
      <c r="I346" s="24"/>
      <c r="J346" s="24"/>
      <c r="K346" s="24"/>
      <c r="L346" s="24"/>
      <c r="M346" s="24"/>
      <c r="N346" s="24"/>
      <c r="O346" s="24"/>
    </row>
    <row r="347" spans="1:15" ht="15.75" customHeight="1">
      <c r="A347" s="125"/>
      <c r="B347" s="132"/>
      <c r="C347" s="133"/>
      <c r="D347" s="134"/>
      <c r="E347" s="134"/>
      <c r="F347" s="135"/>
      <c r="G347" s="135"/>
      <c r="H347" s="143"/>
      <c r="I347" s="24"/>
      <c r="J347" s="24"/>
      <c r="K347" s="24"/>
      <c r="L347" s="24"/>
      <c r="M347" s="24"/>
      <c r="N347" s="24"/>
      <c r="O347" s="24"/>
    </row>
    <row r="348" spans="1:15" ht="15.75" customHeight="1">
      <c r="A348" s="125"/>
      <c r="B348" s="132"/>
      <c r="C348" s="136"/>
      <c r="D348" s="134"/>
      <c r="E348" s="134"/>
      <c r="F348" s="135"/>
      <c r="G348" s="135"/>
      <c r="H348" s="143"/>
      <c r="I348" s="24"/>
      <c r="J348" s="24"/>
      <c r="K348" s="24"/>
      <c r="L348" s="24"/>
      <c r="M348" s="24"/>
      <c r="N348" s="24"/>
      <c r="O348" s="24"/>
    </row>
    <row r="349" spans="1:15" ht="15.75" customHeight="1">
      <c r="A349" s="125"/>
      <c r="B349" s="125"/>
      <c r="C349" s="137"/>
      <c r="D349" s="125"/>
      <c r="E349" s="137"/>
      <c r="F349" s="93"/>
      <c r="G349" s="93"/>
      <c r="H349" s="143"/>
      <c r="I349" s="24"/>
      <c r="J349" s="24"/>
      <c r="K349" s="24"/>
      <c r="L349" s="24"/>
      <c r="M349" s="24"/>
      <c r="N349" s="24"/>
      <c r="O349" s="24"/>
    </row>
    <row r="350" spans="1:15" ht="12.75">
      <c r="A350" s="125"/>
      <c r="B350" s="125"/>
      <c r="C350" s="125"/>
      <c r="D350" s="125"/>
      <c r="E350" s="125"/>
      <c r="F350" s="125"/>
      <c r="G350" s="125"/>
      <c r="H350" s="143"/>
      <c r="I350" s="24"/>
      <c r="J350" s="24"/>
      <c r="K350" s="24"/>
      <c r="L350" s="24"/>
      <c r="M350" s="24"/>
      <c r="N350" s="24"/>
      <c r="O350" s="24"/>
    </row>
    <row r="351" spans="1:15" ht="12.75">
      <c r="A351" s="125"/>
      <c r="B351" s="125"/>
      <c r="C351" s="125"/>
      <c r="D351" s="125"/>
      <c r="E351" s="125"/>
      <c r="F351" s="125"/>
      <c r="G351" s="125"/>
      <c r="H351" s="143"/>
      <c r="I351" s="24"/>
      <c r="J351" s="24"/>
      <c r="K351" s="24"/>
      <c r="L351" s="24"/>
      <c r="M351" s="24"/>
      <c r="N351" s="24"/>
      <c r="O351" s="24"/>
    </row>
    <row r="352" spans="1:15" ht="3" customHeight="1">
      <c r="A352" s="125"/>
      <c r="B352" s="125"/>
      <c r="C352" s="125"/>
      <c r="D352" s="125"/>
      <c r="E352" s="125"/>
      <c r="F352" s="125"/>
      <c r="G352" s="125"/>
      <c r="H352" s="143"/>
      <c r="I352" s="24"/>
      <c r="J352" s="24"/>
      <c r="K352" s="24"/>
      <c r="L352" s="24"/>
      <c r="M352" s="24"/>
      <c r="N352" s="24"/>
      <c r="O352" s="24"/>
    </row>
    <row r="353" spans="1:15" ht="12.75">
      <c r="A353" s="125"/>
      <c r="B353" s="127"/>
      <c r="C353" s="128"/>
      <c r="D353" s="127"/>
      <c r="E353" s="270"/>
      <c r="F353" s="270"/>
      <c r="G353" s="270"/>
      <c r="H353" s="143"/>
      <c r="I353" s="24"/>
      <c r="J353" s="24"/>
      <c r="K353" s="24"/>
      <c r="L353" s="24"/>
      <c r="M353" s="24"/>
      <c r="N353" s="24"/>
      <c r="O353" s="24"/>
    </row>
    <row r="354" spans="1:15" ht="3" customHeight="1">
      <c r="A354" s="125"/>
      <c r="B354" s="129"/>
      <c r="C354" s="125"/>
      <c r="D354" s="125"/>
      <c r="E354" s="125"/>
      <c r="F354" s="125"/>
      <c r="G354" s="125"/>
      <c r="H354" s="143"/>
      <c r="I354" s="24"/>
      <c r="J354" s="24"/>
      <c r="K354" s="24"/>
      <c r="L354" s="24"/>
      <c r="M354" s="24"/>
      <c r="N354" s="24"/>
      <c r="O354" s="24"/>
    </row>
    <row r="355" spans="1:15" ht="12.75">
      <c r="A355" s="125"/>
      <c r="B355" s="127"/>
      <c r="C355" s="125"/>
      <c r="D355" s="271"/>
      <c r="E355" s="271"/>
      <c r="F355" s="125"/>
      <c r="G355" s="125"/>
      <c r="H355" s="143"/>
      <c r="I355" s="24"/>
      <c r="J355" s="24"/>
      <c r="K355" s="24"/>
      <c r="L355" s="24"/>
      <c r="M355" s="24"/>
      <c r="N355" s="24"/>
      <c r="O355" s="24"/>
    </row>
    <row r="356" spans="1:15" ht="3" customHeight="1">
      <c r="A356" s="125"/>
      <c r="B356" s="127"/>
      <c r="C356" s="125"/>
      <c r="D356" s="125"/>
      <c r="E356" s="125"/>
      <c r="F356" s="125"/>
      <c r="G356" s="125"/>
      <c r="H356" s="143"/>
      <c r="I356" s="24"/>
      <c r="J356" s="24"/>
      <c r="K356" s="24"/>
      <c r="L356" s="24"/>
      <c r="M356" s="24"/>
      <c r="N356" s="24"/>
      <c r="O356" s="24"/>
    </row>
    <row r="357" spans="1:15" ht="12.75" customHeight="1">
      <c r="A357" s="125"/>
      <c r="B357" s="272"/>
      <c r="C357" s="272"/>
      <c r="D357" s="271"/>
      <c r="E357" s="271"/>
      <c r="F357" s="271"/>
      <c r="G357" s="271"/>
      <c r="H357" s="143"/>
      <c r="I357" s="24"/>
      <c r="J357" s="24"/>
      <c r="K357" s="24"/>
      <c r="L357" s="24"/>
      <c r="M357" s="24"/>
      <c r="N357" s="24"/>
      <c r="O357" s="24"/>
    </row>
    <row r="358" spans="1:15" ht="12.75" customHeight="1">
      <c r="A358" s="125"/>
      <c r="B358" s="272"/>
      <c r="C358" s="272"/>
      <c r="D358" s="131"/>
      <c r="E358" s="131"/>
      <c r="F358" s="130"/>
      <c r="G358" s="130"/>
      <c r="H358" s="143"/>
      <c r="I358" s="24"/>
      <c r="J358" s="24"/>
      <c r="K358" s="24"/>
      <c r="L358" s="24"/>
      <c r="M358" s="24"/>
      <c r="N358" s="24"/>
      <c r="O358" s="24"/>
    </row>
    <row r="359" spans="1:15" ht="15.75" customHeight="1">
      <c r="A359" s="125"/>
      <c r="B359" s="132"/>
      <c r="C359" s="133"/>
      <c r="D359" s="134"/>
      <c r="E359" s="134"/>
      <c r="F359" s="135"/>
      <c r="G359" s="135"/>
      <c r="H359" s="143"/>
      <c r="I359" s="24"/>
      <c r="J359" s="24"/>
      <c r="K359" s="24"/>
      <c r="L359" s="24"/>
      <c r="M359" s="24"/>
      <c r="N359" s="24"/>
      <c r="O359" s="24"/>
    </row>
    <row r="360" spans="1:15" ht="15.75" customHeight="1">
      <c r="A360" s="125"/>
      <c r="B360" s="132"/>
      <c r="C360" s="133"/>
      <c r="D360" s="134"/>
      <c r="E360" s="134"/>
      <c r="F360" s="135"/>
      <c r="G360" s="135"/>
      <c r="H360" s="143"/>
      <c r="I360" s="24"/>
      <c r="J360" s="24"/>
      <c r="K360" s="24"/>
      <c r="L360" s="24"/>
      <c r="M360" s="24"/>
      <c r="N360" s="24"/>
      <c r="O360" s="24"/>
    </row>
    <row r="361" spans="1:15" ht="15.75" customHeight="1">
      <c r="A361" s="125"/>
      <c r="B361" s="132"/>
      <c r="C361" s="133"/>
      <c r="D361" s="134"/>
      <c r="E361" s="134"/>
      <c r="F361" s="135"/>
      <c r="G361" s="135"/>
      <c r="H361" s="143"/>
      <c r="I361" s="24"/>
      <c r="J361" s="24"/>
      <c r="K361" s="24"/>
      <c r="L361" s="24"/>
      <c r="M361" s="24"/>
      <c r="N361" s="24"/>
      <c r="O361" s="24"/>
    </row>
    <row r="362" spans="1:15" ht="15.75" customHeight="1">
      <c r="A362" s="125"/>
      <c r="B362" s="132"/>
      <c r="C362" s="133"/>
      <c r="D362" s="134"/>
      <c r="E362" s="134"/>
      <c r="F362" s="135"/>
      <c r="G362" s="135"/>
      <c r="H362" s="143"/>
      <c r="I362" s="24"/>
      <c r="J362" s="24"/>
      <c r="K362" s="24"/>
      <c r="L362" s="24"/>
      <c r="M362" s="24"/>
      <c r="N362" s="24"/>
      <c r="O362" s="24"/>
    </row>
    <row r="363" spans="1:15" ht="15.75" customHeight="1">
      <c r="A363" s="125"/>
      <c r="B363" s="132"/>
      <c r="C363" s="136"/>
      <c r="D363" s="134"/>
      <c r="E363" s="134"/>
      <c r="F363" s="135"/>
      <c r="G363" s="135"/>
      <c r="H363" s="143"/>
      <c r="I363" s="24"/>
      <c r="J363" s="24"/>
      <c r="K363" s="24"/>
      <c r="L363" s="24"/>
      <c r="M363" s="24"/>
      <c r="N363" s="24"/>
      <c r="O363" s="24"/>
    </row>
    <row r="364" spans="1:15" ht="15.75" customHeight="1">
      <c r="A364" s="125"/>
      <c r="B364" s="125"/>
      <c r="C364" s="137"/>
      <c r="D364" s="125"/>
      <c r="E364" s="137"/>
      <c r="F364" s="93"/>
      <c r="G364" s="93"/>
      <c r="H364" s="143"/>
      <c r="I364" s="24"/>
      <c r="J364" s="24"/>
      <c r="K364" s="24"/>
      <c r="L364" s="24"/>
      <c r="M364" s="24"/>
      <c r="N364" s="24"/>
      <c r="O364" s="24"/>
    </row>
    <row r="365" spans="1:15" ht="12.75">
      <c r="A365" s="125"/>
      <c r="B365" s="125"/>
      <c r="C365" s="125"/>
      <c r="D365" s="125"/>
      <c r="E365" s="125"/>
      <c r="F365" s="125"/>
      <c r="G365" s="125"/>
      <c r="H365" s="143"/>
      <c r="I365" s="24"/>
      <c r="J365" s="24"/>
      <c r="K365" s="24"/>
      <c r="L365" s="24"/>
      <c r="M365" s="24"/>
      <c r="N365" s="24"/>
      <c r="O365" s="24"/>
    </row>
    <row r="366" spans="1:15" ht="12.75">
      <c r="A366" s="125"/>
      <c r="B366" s="125"/>
      <c r="C366" s="125"/>
      <c r="D366" s="125"/>
      <c r="E366" s="125"/>
      <c r="F366" s="125"/>
      <c r="G366" s="125"/>
      <c r="H366" s="143"/>
      <c r="I366" s="24"/>
      <c r="J366" s="24"/>
      <c r="K366" s="24"/>
      <c r="L366" s="24"/>
      <c r="M366" s="24"/>
      <c r="N366" s="24"/>
      <c r="O366" s="24"/>
    </row>
    <row r="367" spans="1:15" ht="3" customHeight="1">
      <c r="A367" s="125"/>
      <c r="B367" s="125"/>
      <c r="C367" s="125"/>
      <c r="D367" s="125"/>
      <c r="E367" s="125"/>
      <c r="F367" s="125"/>
      <c r="G367" s="125"/>
      <c r="H367" s="143"/>
      <c r="I367" s="24"/>
      <c r="J367" s="24"/>
      <c r="K367" s="24"/>
      <c r="L367" s="24"/>
      <c r="M367" s="24"/>
      <c r="N367" s="24"/>
      <c r="O367" s="24"/>
    </row>
    <row r="368" spans="1:15" ht="12.75">
      <c r="A368" s="125"/>
      <c r="B368" s="127"/>
      <c r="C368" s="128"/>
      <c r="D368" s="127"/>
      <c r="E368" s="270"/>
      <c r="F368" s="270"/>
      <c r="G368" s="270"/>
      <c r="H368" s="143"/>
      <c r="I368" s="24"/>
      <c r="J368" s="24"/>
      <c r="K368" s="24"/>
      <c r="L368" s="24"/>
      <c r="M368" s="24"/>
      <c r="N368" s="24"/>
      <c r="O368" s="24"/>
    </row>
    <row r="369" spans="1:15" ht="3" customHeight="1">
      <c r="A369" s="125"/>
      <c r="B369" s="129"/>
      <c r="C369" s="125"/>
      <c r="D369" s="125"/>
      <c r="E369" s="125"/>
      <c r="F369" s="125"/>
      <c r="G369" s="125"/>
      <c r="H369" s="143"/>
      <c r="I369" s="24"/>
      <c r="J369" s="24"/>
      <c r="K369" s="24"/>
      <c r="L369" s="24"/>
      <c r="M369" s="24"/>
      <c r="N369" s="24"/>
      <c r="O369" s="24"/>
    </row>
    <row r="370" spans="1:15" ht="12.75">
      <c r="A370" s="125"/>
      <c r="B370" s="127"/>
      <c r="C370" s="125"/>
      <c r="D370" s="271"/>
      <c r="E370" s="271"/>
      <c r="F370" s="125"/>
      <c r="G370" s="125"/>
      <c r="H370" s="143"/>
      <c r="I370" s="24"/>
      <c r="J370" s="24"/>
      <c r="K370" s="24"/>
      <c r="L370" s="24"/>
      <c r="M370" s="24"/>
      <c r="N370" s="24"/>
      <c r="O370" s="24"/>
    </row>
    <row r="371" spans="1:15" ht="3" customHeight="1">
      <c r="A371" s="125"/>
      <c r="B371" s="127"/>
      <c r="C371" s="125"/>
      <c r="D371" s="125"/>
      <c r="E371" s="125"/>
      <c r="F371" s="125"/>
      <c r="G371" s="125"/>
      <c r="H371" s="143"/>
      <c r="I371" s="24"/>
      <c r="J371" s="24"/>
      <c r="K371" s="24"/>
      <c r="L371" s="24"/>
      <c r="M371" s="24"/>
      <c r="N371" s="24"/>
      <c r="O371" s="24"/>
    </row>
    <row r="372" spans="1:15" ht="12.75" customHeight="1">
      <c r="A372" s="125"/>
      <c r="B372" s="272"/>
      <c r="C372" s="272"/>
      <c r="D372" s="271"/>
      <c r="E372" s="271"/>
      <c r="F372" s="271"/>
      <c r="G372" s="271"/>
      <c r="H372" s="143"/>
      <c r="I372" s="24"/>
      <c r="J372" s="24"/>
      <c r="K372" s="24"/>
      <c r="L372" s="24"/>
      <c r="M372" s="24"/>
      <c r="N372" s="24"/>
      <c r="O372" s="24"/>
    </row>
    <row r="373" spans="1:15" ht="12.75" customHeight="1">
      <c r="A373" s="125"/>
      <c r="B373" s="272"/>
      <c r="C373" s="272"/>
      <c r="D373" s="131"/>
      <c r="E373" s="131"/>
      <c r="F373" s="130"/>
      <c r="G373" s="130"/>
      <c r="H373" s="143"/>
      <c r="I373" s="24"/>
      <c r="J373" s="24"/>
      <c r="K373" s="24"/>
      <c r="L373" s="24"/>
      <c r="M373" s="24"/>
      <c r="N373" s="24"/>
      <c r="O373" s="24"/>
    </row>
    <row r="374" spans="1:15" ht="15.75" customHeight="1">
      <c r="A374" s="125"/>
      <c r="B374" s="132"/>
      <c r="C374" s="133"/>
      <c r="D374" s="134"/>
      <c r="E374" s="134"/>
      <c r="F374" s="135"/>
      <c r="G374" s="135"/>
      <c r="H374" s="143"/>
      <c r="I374" s="24"/>
      <c r="J374" s="24"/>
      <c r="K374" s="24"/>
      <c r="L374" s="24"/>
      <c r="M374" s="24"/>
      <c r="N374" s="24"/>
      <c r="O374" s="24"/>
    </row>
    <row r="375" spans="1:15" ht="15.75" customHeight="1">
      <c r="A375" s="125"/>
      <c r="B375" s="132"/>
      <c r="C375" s="133"/>
      <c r="D375" s="134"/>
      <c r="E375" s="134"/>
      <c r="F375" s="135"/>
      <c r="G375" s="135"/>
      <c r="H375" s="143"/>
      <c r="I375" s="24"/>
      <c r="J375" s="24"/>
      <c r="K375" s="24"/>
      <c r="L375" s="24"/>
      <c r="M375" s="24"/>
      <c r="N375" s="24"/>
      <c r="O375" s="24"/>
    </row>
    <row r="376" spans="1:15" ht="15.75" customHeight="1">
      <c r="A376" s="125"/>
      <c r="B376" s="132"/>
      <c r="C376" s="133"/>
      <c r="D376" s="134"/>
      <c r="E376" s="134"/>
      <c r="F376" s="135"/>
      <c r="G376" s="135"/>
      <c r="H376" s="143"/>
      <c r="I376" s="24"/>
      <c r="J376" s="24"/>
      <c r="K376" s="24"/>
      <c r="L376" s="24"/>
      <c r="M376" s="24"/>
      <c r="N376" s="24"/>
      <c r="O376" s="24"/>
    </row>
    <row r="377" spans="1:15" ht="15.75" customHeight="1">
      <c r="A377" s="125"/>
      <c r="B377" s="132"/>
      <c r="C377" s="133"/>
      <c r="D377" s="134"/>
      <c r="E377" s="134"/>
      <c r="F377" s="135"/>
      <c r="G377" s="135"/>
      <c r="H377" s="143"/>
      <c r="I377" s="24"/>
      <c r="J377" s="24"/>
      <c r="K377" s="24"/>
      <c r="L377" s="24"/>
      <c r="M377" s="24"/>
      <c r="N377" s="24"/>
      <c r="O377" s="24"/>
    </row>
    <row r="378" spans="1:15" ht="15.75" customHeight="1">
      <c r="A378" s="125"/>
      <c r="B378" s="132"/>
      <c r="C378" s="136"/>
      <c r="D378" s="134"/>
      <c r="E378" s="134"/>
      <c r="F378" s="135"/>
      <c r="G378" s="135"/>
      <c r="H378" s="143"/>
      <c r="I378" s="24"/>
      <c r="J378" s="24"/>
      <c r="K378" s="24"/>
      <c r="L378" s="24"/>
      <c r="M378" s="24"/>
      <c r="N378" s="24"/>
      <c r="O378" s="24"/>
    </row>
    <row r="379" spans="1:15" ht="15.75" customHeight="1">
      <c r="A379" s="125"/>
      <c r="B379" s="125"/>
      <c r="C379" s="137"/>
      <c r="D379" s="125"/>
      <c r="E379" s="137"/>
      <c r="F379" s="93"/>
      <c r="G379" s="93"/>
      <c r="H379" s="143"/>
      <c r="I379" s="24"/>
      <c r="J379" s="24"/>
      <c r="K379" s="24"/>
      <c r="L379" s="24"/>
      <c r="M379" s="24"/>
      <c r="N379" s="24"/>
      <c r="O379" s="24"/>
    </row>
    <row r="380" spans="1:15" ht="12.75">
      <c r="A380" s="125"/>
      <c r="B380" s="125"/>
      <c r="C380" s="125"/>
      <c r="D380" s="125"/>
      <c r="E380" s="125"/>
      <c r="F380" s="125"/>
      <c r="G380" s="125"/>
      <c r="H380" s="143"/>
      <c r="I380" s="24"/>
      <c r="J380" s="24"/>
      <c r="K380" s="24"/>
      <c r="L380" s="24"/>
      <c r="M380" s="24"/>
      <c r="N380" s="24"/>
      <c r="O380" s="24"/>
    </row>
    <row r="381" spans="1:15" ht="12.75">
      <c r="A381" s="125"/>
      <c r="B381" s="125"/>
      <c r="C381" s="125"/>
      <c r="D381" s="125"/>
      <c r="E381" s="125"/>
      <c r="F381" s="125"/>
      <c r="G381" s="125"/>
      <c r="H381" s="143"/>
      <c r="I381" s="24"/>
      <c r="J381" s="24"/>
      <c r="K381" s="24"/>
      <c r="L381" s="24"/>
      <c r="M381" s="24"/>
      <c r="N381" s="24"/>
      <c r="O381" s="24"/>
    </row>
    <row r="382" spans="1:15" ht="3" customHeight="1">
      <c r="A382" s="125"/>
      <c r="B382" s="125"/>
      <c r="C382" s="125"/>
      <c r="D382" s="125"/>
      <c r="E382" s="125"/>
      <c r="F382" s="125"/>
      <c r="G382" s="125"/>
      <c r="H382" s="143"/>
      <c r="I382" s="24"/>
      <c r="J382" s="24"/>
      <c r="K382" s="24"/>
      <c r="L382" s="24"/>
      <c r="M382" s="24"/>
      <c r="N382" s="24"/>
      <c r="O382" s="24"/>
    </row>
    <row r="383" spans="1:15" ht="12.75">
      <c r="A383" s="125"/>
      <c r="B383" s="127"/>
      <c r="C383" s="128"/>
      <c r="D383" s="127"/>
      <c r="E383" s="270"/>
      <c r="F383" s="270"/>
      <c r="G383" s="270"/>
      <c r="H383" s="143"/>
      <c r="I383" s="24"/>
      <c r="J383" s="24"/>
      <c r="K383" s="24"/>
      <c r="L383" s="24"/>
      <c r="M383" s="24"/>
      <c r="N383" s="24"/>
      <c r="O383" s="24"/>
    </row>
    <row r="384" spans="1:15" ht="3" customHeight="1">
      <c r="A384" s="125"/>
      <c r="B384" s="129"/>
      <c r="C384" s="125"/>
      <c r="D384" s="125"/>
      <c r="E384" s="125"/>
      <c r="F384" s="125"/>
      <c r="G384" s="125"/>
      <c r="H384" s="143"/>
      <c r="I384" s="24"/>
      <c r="J384" s="24"/>
      <c r="K384" s="24"/>
      <c r="L384" s="24"/>
      <c r="M384" s="24"/>
      <c r="N384" s="24"/>
      <c r="O384" s="24"/>
    </row>
    <row r="385" spans="1:15" ht="12.75">
      <c r="A385" s="125"/>
      <c r="B385" s="127"/>
      <c r="C385" s="125"/>
      <c r="D385" s="271"/>
      <c r="E385" s="271"/>
      <c r="F385" s="125"/>
      <c r="G385" s="125"/>
      <c r="H385" s="143"/>
      <c r="I385" s="24"/>
      <c r="J385" s="24"/>
      <c r="K385" s="24"/>
      <c r="L385" s="24"/>
      <c r="M385" s="24"/>
      <c r="N385" s="24"/>
      <c r="O385" s="24"/>
    </row>
    <row r="386" spans="1:15" ht="3" customHeight="1">
      <c r="A386" s="125"/>
      <c r="B386" s="127"/>
      <c r="C386" s="125"/>
      <c r="D386" s="125"/>
      <c r="E386" s="125"/>
      <c r="F386" s="125"/>
      <c r="G386" s="125"/>
      <c r="H386" s="143"/>
      <c r="I386" s="24"/>
      <c r="J386" s="24"/>
      <c r="K386" s="24"/>
      <c r="L386" s="24"/>
      <c r="M386" s="24"/>
      <c r="N386" s="24"/>
      <c r="O386" s="24"/>
    </row>
    <row r="387" spans="1:15" ht="12.75" customHeight="1">
      <c r="A387" s="125"/>
      <c r="B387" s="272"/>
      <c r="C387" s="272"/>
      <c r="D387" s="271"/>
      <c r="E387" s="271"/>
      <c r="F387" s="271"/>
      <c r="G387" s="271"/>
      <c r="H387" s="143"/>
      <c r="I387" s="24"/>
      <c r="J387" s="24"/>
      <c r="K387" s="24"/>
      <c r="L387" s="24"/>
      <c r="M387" s="24"/>
      <c r="N387" s="24"/>
      <c r="O387" s="24"/>
    </row>
    <row r="388" spans="1:15" ht="12.75" customHeight="1">
      <c r="A388" s="125"/>
      <c r="B388" s="272"/>
      <c r="C388" s="272"/>
      <c r="D388" s="131"/>
      <c r="E388" s="131"/>
      <c r="F388" s="130"/>
      <c r="G388" s="130"/>
      <c r="H388" s="143"/>
      <c r="I388" s="24"/>
      <c r="J388" s="24"/>
      <c r="K388" s="24"/>
      <c r="L388" s="24"/>
      <c r="M388" s="24"/>
      <c r="N388" s="24"/>
      <c r="O388" s="24"/>
    </row>
    <row r="389" spans="1:15" ht="15.75" customHeight="1">
      <c r="A389" s="125"/>
      <c r="B389" s="132"/>
      <c r="C389" s="133"/>
      <c r="D389" s="134"/>
      <c r="E389" s="134"/>
      <c r="F389" s="135"/>
      <c r="G389" s="135"/>
      <c r="H389" s="143"/>
      <c r="I389" s="24"/>
      <c r="J389" s="24"/>
      <c r="K389" s="24"/>
      <c r="L389" s="24"/>
      <c r="M389" s="24"/>
      <c r="N389" s="24"/>
      <c r="O389" s="24"/>
    </row>
    <row r="390" spans="1:15" ht="15.75" customHeight="1">
      <c r="A390" s="125"/>
      <c r="B390" s="132"/>
      <c r="C390" s="133"/>
      <c r="D390" s="134"/>
      <c r="E390" s="134"/>
      <c r="F390" s="135"/>
      <c r="G390" s="135"/>
      <c r="H390" s="143"/>
      <c r="I390" s="24"/>
      <c r="J390" s="24"/>
      <c r="K390" s="24"/>
      <c r="L390" s="24"/>
      <c r="M390" s="24"/>
      <c r="N390" s="24"/>
      <c r="O390" s="24"/>
    </row>
    <row r="391" spans="1:15" ht="15.75" customHeight="1">
      <c r="A391" s="125"/>
      <c r="B391" s="132"/>
      <c r="C391" s="133"/>
      <c r="D391" s="134"/>
      <c r="E391" s="134"/>
      <c r="F391" s="135"/>
      <c r="G391" s="135"/>
      <c r="H391" s="143"/>
      <c r="I391" s="24"/>
      <c r="J391" s="24"/>
      <c r="K391" s="24"/>
      <c r="L391" s="24"/>
      <c r="M391" s="24"/>
      <c r="N391" s="24"/>
      <c r="O391" s="24"/>
    </row>
    <row r="392" spans="1:15" ht="15.75" customHeight="1">
      <c r="A392" s="125"/>
      <c r="B392" s="132"/>
      <c r="C392" s="133"/>
      <c r="D392" s="134"/>
      <c r="E392" s="134"/>
      <c r="F392" s="135"/>
      <c r="G392" s="135"/>
      <c r="H392" s="143"/>
      <c r="I392" s="24"/>
      <c r="J392" s="24"/>
      <c r="K392" s="24"/>
      <c r="L392" s="24"/>
      <c r="M392" s="24"/>
      <c r="N392" s="24"/>
      <c r="O392" s="24"/>
    </row>
    <row r="393" spans="1:15" ht="15.75" customHeight="1">
      <c r="A393" s="125"/>
      <c r="B393" s="132"/>
      <c r="C393" s="136"/>
      <c r="D393" s="134"/>
      <c r="E393" s="134"/>
      <c r="F393" s="135"/>
      <c r="G393" s="135"/>
      <c r="H393" s="143"/>
      <c r="I393" s="24"/>
      <c r="J393" s="24"/>
      <c r="K393" s="24"/>
      <c r="L393" s="24"/>
      <c r="M393" s="24"/>
      <c r="N393" s="24"/>
      <c r="O393" s="24"/>
    </row>
    <row r="394" spans="1:15" ht="15.75" customHeight="1">
      <c r="A394" s="125"/>
      <c r="B394" s="125"/>
      <c r="C394" s="137"/>
      <c r="D394" s="125"/>
      <c r="E394" s="137"/>
      <c r="F394" s="93"/>
      <c r="G394" s="93"/>
      <c r="H394" s="143"/>
      <c r="I394" s="24"/>
      <c r="J394" s="24"/>
      <c r="K394" s="24"/>
      <c r="L394" s="24"/>
      <c r="M394" s="24"/>
      <c r="N394" s="24"/>
      <c r="O394" s="24"/>
    </row>
    <row r="395" spans="1:15" ht="12.75">
      <c r="A395" s="125"/>
      <c r="B395" s="125"/>
      <c r="C395" s="125"/>
      <c r="D395" s="125"/>
      <c r="E395" s="125"/>
      <c r="F395" s="125"/>
      <c r="G395" s="125"/>
      <c r="H395" s="143"/>
      <c r="I395" s="24"/>
      <c r="J395" s="24"/>
      <c r="K395" s="24"/>
      <c r="L395" s="24"/>
      <c r="M395" s="24"/>
      <c r="N395" s="24"/>
      <c r="O395" s="24"/>
    </row>
    <row r="396" spans="1:15" ht="12.75">
      <c r="A396" s="125"/>
      <c r="B396" s="125"/>
      <c r="C396" s="125"/>
      <c r="D396" s="125"/>
      <c r="E396" s="125"/>
      <c r="F396" s="125"/>
      <c r="G396" s="125"/>
      <c r="H396" s="144"/>
      <c r="I396" s="24"/>
      <c r="J396" s="24"/>
      <c r="K396" s="24"/>
      <c r="L396" s="24"/>
      <c r="M396" s="24"/>
      <c r="N396" s="24"/>
      <c r="O396" s="24"/>
    </row>
    <row r="397" spans="1:15" ht="3" customHeight="1">
      <c r="A397" s="125"/>
      <c r="B397" s="125"/>
      <c r="C397" s="125"/>
      <c r="D397" s="125"/>
      <c r="E397" s="125"/>
      <c r="F397" s="125"/>
      <c r="G397" s="125"/>
      <c r="H397" s="143"/>
      <c r="I397" s="24"/>
      <c r="J397" s="24"/>
      <c r="K397" s="24"/>
      <c r="L397" s="24"/>
      <c r="M397" s="24"/>
      <c r="N397" s="24"/>
      <c r="O397" s="24"/>
    </row>
    <row r="398" spans="1:15" ht="12.75">
      <c r="A398" s="125"/>
      <c r="B398" s="127"/>
      <c r="C398" s="128"/>
      <c r="D398" s="127"/>
      <c r="E398" s="270"/>
      <c r="F398" s="270"/>
      <c r="G398" s="270"/>
      <c r="H398" s="143"/>
      <c r="I398" s="24"/>
      <c r="J398" s="24"/>
      <c r="K398" s="24"/>
      <c r="L398" s="24"/>
      <c r="M398" s="24"/>
      <c r="N398" s="24"/>
      <c r="O398" s="24"/>
    </row>
    <row r="399" spans="1:15" ht="3" customHeight="1">
      <c r="A399" s="125"/>
      <c r="B399" s="129"/>
      <c r="C399" s="125"/>
      <c r="D399" s="125"/>
      <c r="E399" s="125"/>
      <c r="F399" s="125"/>
      <c r="G399" s="125"/>
      <c r="H399" s="143"/>
      <c r="I399" s="24"/>
      <c r="J399" s="24"/>
      <c r="K399" s="24"/>
      <c r="L399" s="24"/>
      <c r="M399" s="24"/>
      <c r="N399" s="24"/>
      <c r="O399" s="24"/>
    </row>
    <row r="400" spans="1:15" ht="12.75">
      <c r="A400" s="125"/>
      <c r="B400" s="127"/>
      <c r="C400" s="125"/>
      <c r="D400" s="271"/>
      <c r="E400" s="271"/>
      <c r="F400" s="125"/>
      <c r="G400" s="125"/>
      <c r="H400" s="143"/>
      <c r="I400" s="24"/>
      <c r="J400" s="24"/>
      <c r="K400" s="24"/>
      <c r="L400" s="24"/>
      <c r="M400" s="24"/>
      <c r="N400" s="24"/>
      <c r="O400" s="24"/>
    </row>
    <row r="401" spans="1:15" ht="3" customHeight="1">
      <c r="A401" s="125"/>
      <c r="B401" s="127"/>
      <c r="C401" s="125"/>
      <c r="D401" s="125"/>
      <c r="E401" s="125"/>
      <c r="F401" s="125"/>
      <c r="G401" s="125"/>
      <c r="H401" s="143"/>
      <c r="I401" s="24"/>
      <c r="J401" s="24"/>
      <c r="K401" s="24"/>
      <c r="L401" s="24"/>
      <c r="M401" s="24"/>
      <c r="N401" s="24"/>
      <c r="O401" s="24"/>
    </row>
    <row r="402" spans="1:15" ht="12.75" customHeight="1">
      <c r="A402" s="125"/>
      <c r="B402" s="272"/>
      <c r="C402" s="272"/>
      <c r="D402" s="271"/>
      <c r="E402" s="271"/>
      <c r="F402" s="271"/>
      <c r="G402" s="271"/>
      <c r="H402" s="143"/>
      <c r="I402" s="24"/>
      <c r="J402" s="24"/>
      <c r="K402" s="24"/>
      <c r="L402" s="24"/>
      <c r="M402" s="24"/>
      <c r="N402" s="24"/>
      <c r="O402" s="24"/>
    </row>
    <row r="403" spans="1:15" ht="12.75" customHeight="1">
      <c r="A403" s="125"/>
      <c r="B403" s="272"/>
      <c r="C403" s="272"/>
      <c r="D403" s="131"/>
      <c r="E403" s="131"/>
      <c r="F403" s="130"/>
      <c r="G403" s="130"/>
      <c r="H403" s="143"/>
      <c r="I403" s="24"/>
      <c r="J403" s="24"/>
      <c r="K403" s="24"/>
      <c r="L403" s="24"/>
      <c r="M403" s="24"/>
      <c r="N403" s="24"/>
      <c r="O403" s="24"/>
    </row>
    <row r="404" spans="1:15" ht="15.75" customHeight="1">
      <c r="A404" s="125"/>
      <c r="B404" s="132"/>
      <c r="C404" s="133"/>
      <c r="D404" s="134"/>
      <c r="E404" s="134"/>
      <c r="F404" s="135"/>
      <c r="G404" s="135"/>
      <c r="H404" s="143"/>
      <c r="I404" s="24"/>
      <c r="J404" s="24"/>
      <c r="K404" s="24"/>
      <c r="L404" s="24"/>
      <c r="M404" s="24"/>
      <c r="N404" s="24"/>
      <c r="O404" s="24"/>
    </row>
    <row r="405" spans="1:15" ht="15.75" customHeight="1">
      <c r="A405" s="125"/>
      <c r="B405" s="132"/>
      <c r="C405" s="133"/>
      <c r="D405" s="134"/>
      <c r="E405" s="134"/>
      <c r="F405" s="135"/>
      <c r="G405" s="135"/>
      <c r="H405" s="143"/>
      <c r="I405" s="24"/>
      <c r="J405" s="24"/>
      <c r="K405" s="24"/>
      <c r="L405" s="24"/>
      <c r="M405" s="24"/>
      <c r="N405" s="24"/>
      <c r="O405" s="24"/>
    </row>
    <row r="406" spans="1:15" ht="15.75" customHeight="1">
      <c r="A406" s="125"/>
      <c r="B406" s="132"/>
      <c r="C406" s="133"/>
      <c r="D406" s="134"/>
      <c r="E406" s="134"/>
      <c r="F406" s="135"/>
      <c r="G406" s="135"/>
      <c r="H406" s="143"/>
      <c r="I406" s="24"/>
      <c r="J406" s="24"/>
      <c r="K406" s="24"/>
      <c r="L406" s="24"/>
      <c r="M406" s="24"/>
      <c r="N406" s="24"/>
      <c r="O406" s="24"/>
    </row>
    <row r="407" spans="1:15" ht="15.75" customHeight="1">
      <c r="A407" s="125"/>
      <c r="B407" s="132"/>
      <c r="C407" s="133"/>
      <c r="D407" s="134"/>
      <c r="E407" s="134"/>
      <c r="F407" s="135"/>
      <c r="G407" s="135"/>
      <c r="H407" s="143"/>
      <c r="I407" s="24"/>
      <c r="J407" s="24"/>
      <c r="K407" s="24"/>
      <c r="L407" s="24"/>
      <c r="M407" s="24"/>
      <c r="N407" s="24"/>
      <c r="O407" s="24"/>
    </row>
    <row r="408" spans="1:15" ht="15.75" customHeight="1">
      <c r="A408" s="125"/>
      <c r="B408" s="132"/>
      <c r="C408" s="136"/>
      <c r="D408" s="134"/>
      <c r="E408" s="134"/>
      <c r="F408" s="135"/>
      <c r="G408" s="135"/>
      <c r="H408" s="143"/>
      <c r="I408" s="24"/>
      <c r="J408" s="24"/>
      <c r="K408" s="24"/>
      <c r="L408" s="24"/>
      <c r="M408" s="24"/>
      <c r="N408" s="24"/>
      <c r="O408" s="24"/>
    </row>
    <row r="409" spans="1:15" ht="15.75" customHeight="1">
      <c r="A409" s="125"/>
      <c r="B409" s="125"/>
      <c r="C409" s="137"/>
      <c r="D409" s="125"/>
      <c r="E409" s="137"/>
      <c r="F409" s="93"/>
      <c r="G409" s="93"/>
      <c r="H409" s="143"/>
      <c r="I409" s="24"/>
      <c r="J409" s="24"/>
      <c r="K409" s="24"/>
      <c r="L409" s="24"/>
      <c r="M409" s="24"/>
      <c r="N409" s="24"/>
      <c r="O409" s="24"/>
    </row>
    <row r="410" spans="1:15" ht="12.75">
      <c r="A410" s="125"/>
      <c r="B410" s="125"/>
      <c r="C410" s="125"/>
      <c r="D410" s="125"/>
      <c r="E410" s="125"/>
      <c r="F410" s="125"/>
      <c r="G410" s="125"/>
      <c r="H410" s="143"/>
      <c r="I410" s="24"/>
      <c r="J410" s="24"/>
      <c r="K410" s="24"/>
      <c r="L410" s="24"/>
      <c r="M410" s="24"/>
      <c r="N410" s="24"/>
      <c r="O410" s="24"/>
    </row>
    <row r="411" spans="1:15" ht="12.75">
      <c r="A411" s="125"/>
      <c r="B411" s="125"/>
      <c r="C411" s="125"/>
      <c r="D411" s="125"/>
      <c r="E411" s="125"/>
      <c r="F411" s="125"/>
      <c r="G411" s="125"/>
      <c r="H411" s="143"/>
      <c r="I411" s="24"/>
      <c r="J411" s="24"/>
      <c r="K411" s="24"/>
      <c r="L411" s="24"/>
      <c r="M411" s="24"/>
      <c r="N411" s="24"/>
      <c r="O411" s="24"/>
    </row>
    <row r="412" spans="1:15" ht="3" customHeight="1">
      <c r="A412" s="125"/>
      <c r="B412" s="125"/>
      <c r="C412" s="125"/>
      <c r="D412" s="125"/>
      <c r="E412" s="125"/>
      <c r="F412" s="125"/>
      <c r="G412" s="125"/>
      <c r="H412" s="143"/>
      <c r="I412" s="24"/>
      <c r="J412" s="24"/>
      <c r="K412" s="24"/>
      <c r="L412" s="24"/>
      <c r="M412" s="24"/>
      <c r="N412" s="24"/>
      <c r="O412" s="24"/>
    </row>
    <row r="413" spans="1:15" ht="12.75">
      <c r="A413" s="125"/>
      <c r="B413" s="127"/>
      <c r="C413" s="128"/>
      <c r="D413" s="127"/>
      <c r="E413" s="270"/>
      <c r="F413" s="270"/>
      <c r="G413" s="270"/>
      <c r="H413" s="143"/>
      <c r="I413" s="24"/>
      <c r="J413" s="24"/>
      <c r="K413" s="24"/>
      <c r="L413" s="24"/>
      <c r="M413" s="24"/>
      <c r="N413" s="24"/>
      <c r="O413" s="24"/>
    </row>
    <row r="414" spans="1:15" ht="3" customHeight="1">
      <c r="A414" s="125"/>
      <c r="B414" s="129"/>
      <c r="C414" s="125"/>
      <c r="D414" s="125"/>
      <c r="E414" s="125"/>
      <c r="F414" s="125"/>
      <c r="G414" s="125"/>
      <c r="H414" s="143"/>
      <c r="I414" s="24"/>
      <c r="J414" s="24"/>
      <c r="K414" s="24"/>
      <c r="L414" s="24"/>
      <c r="M414" s="24"/>
      <c r="N414" s="24"/>
      <c r="O414" s="24"/>
    </row>
    <row r="415" spans="1:15" ht="12.75">
      <c r="A415" s="125"/>
      <c r="B415" s="127"/>
      <c r="C415" s="125"/>
      <c r="D415" s="271"/>
      <c r="E415" s="271"/>
      <c r="F415" s="125"/>
      <c r="G415" s="125"/>
      <c r="H415" s="143"/>
      <c r="I415" s="24"/>
      <c r="J415" s="24"/>
      <c r="K415" s="24"/>
      <c r="L415" s="24"/>
      <c r="M415" s="24"/>
      <c r="N415" s="24"/>
      <c r="O415" s="24"/>
    </row>
    <row r="416" spans="1:15" ht="3" customHeight="1">
      <c r="A416" s="125"/>
      <c r="B416" s="127"/>
      <c r="C416" s="125"/>
      <c r="D416" s="125"/>
      <c r="E416" s="125"/>
      <c r="F416" s="125"/>
      <c r="G416" s="125"/>
      <c r="H416" s="143"/>
      <c r="I416" s="24"/>
      <c r="J416" s="24"/>
      <c r="K416" s="24"/>
      <c r="L416" s="24"/>
      <c r="M416" s="24"/>
      <c r="N416" s="24"/>
      <c r="O416" s="24"/>
    </row>
    <row r="417" spans="1:15" ht="12.75" customHeight="1">
      <c r="A417" s="125"/>
      <c r="B417" s="272"/>
      <c r="C417" s="272"/>
      <c r="D417" s="271"/>
      <c r="E417" s="271"/>
      <c r="F417" s="271"/>
      <c r="G417" s="271"/>
      <c r="H417" s="143"/>
      <c r="I417" s="24"/>
      <c r="J417" s="24"/>
      <c r="K417" s="24"/>
      <c r="L417" s="24"/>
      <c r="M417" s="24"/>
      <c r="N417" s="24"/>
      <c r="O417" s="24"/>
    </row>
    <row r="418" spans="1:15" ht="12.75" customHeight="1">
      <c r="A418" s="125"/>
      <c r="B418" s="272"/>
      <c r="C418" s="272"/>
      <c r="D418" s="131"/>
      <c r="E418" s="131"/>
      <c r="F418" s="130"/>
      <c r="G418" s="130"/>
      <c r="H418" s="143"/>
      <c r="I418" s="24"/>
      <c r="J418" s="24"/>
      <c r="K418" s="24"/>
      <c r="L418" s="24"/>
      <c r="M418" s="24"/>
      <c r="N418" s="24"/>
      <c r="O418" s="24"/>
    </row>
    <row r="419" spans="1:15" ht="15.75" customHeight="1">
      <c r="A419" s="125"/>
      <c r="B419" s="132"/>
      <c r="C419" s="133"/>
      <c r="D419" s="134"/>
      <c r="E419" s="134"/>
      <c r="F419" s="135"/>
      <c r="G419" s="135"/>
      <c r="H419" s="143"/>
      <c r="I419" s="24"/>
      <c r="J419" s="24"/>
      <c r="K419" s="24"/>
      <c r="L419" s="24"/>
      <c r="M419" s="24"/>
      <c r="N419" s="24"/>
      <c r="O419" s="24"/>
    </row>
    <row r="420" spans="1:15" ht="15.75" customHeight="1">
      <c r="A420" s="125"/>
      <c r="B420" s="132"/>
      <c r="C420" s="133"/>
      <c r="D420" s="134"/>
      <c r="E420" s="134"/>
      <c r="F420" s="135"/>
      <c r="G420" s="135"/>
      <c r="H420" s="143"/>
      <c r="I420" s="24"/>
      <c r="J420" s="24"/>
      <c r="K420" s="24"/>
      <c r="L420" s="24"/>
      <c r="M420" s="24"/>
      <c r="N420" s="24"/>
      <c r="O420" s="24"/>
    </row>
    <row r="421" spans="1:15" ht="15.75" customHeight="1">
      <c r="A421" s="125"/>
      <c r="B421" s="132"/>
      <c r="C421" s="133"/>
      <c r="D421" s="134"/>
      <c r="E421" s="134"/>
      <c r="F421" s="135"/>
      <c r="G421" s="135"/>
      <c r="H421" s="143"/>
      <c r="I421" s="24"/>
      <c r="J421" s="24"/>
      <c r="K421" s="24"/>
      <c r="L421" s="24"/>
      <c r="M421" s="24"/>
      <c r="N421" s="24"/>
      <c r="O421" s="24"/>
    </row>
    <row r="422" spans="1:15" ht="15.75" customHeight="1">
      <c r="A422" s="125"/>
      <c r="B422" s="132"/>
      <c r="C422" s="133"/>
      <c r="D422" s="134"/>
      <c r="E422" s="134"/>
      <c r="F422" s="135"/>
      <c r="G422" s="135"/>
      <c r="H422" s="143"/>
      <c r="I422" s="24"/>
      <c r="J422" s="24"/>
      <c r="K422" s="24"/>
      <c r="L422" s="24"/>
      <c r="M422" s="24"/>
      <c r="N422" s="24"/>
      <c r="O422" s="24"/>
    </row>
    <row r="423" spans="1:15" ht="15.75" customHeight="1">
      <c r="A423" s="125"/>
      <c r="B423" s="132"/>
      <c r="C423" s="136"/>
      <c r="D423" s="134"/>
      <c r="E423" s="134"/>
      <c r="F423" s="135"/>
      <c r="G423" s="135"/>
      <c r="H423" s="143"/>
      <c r="I423" s="24"/>
      <c r="J423" s="24"/>
      <c r="K423" s="24"/>
      <c r="L423" s="24"/>
      <c r="M423" s="24"/>
      <c r="N423" s="24"/>
      <c r="O423" s="24"/>
    </row>
    <row r="424" spans="1:15" ht="15.75" customHeight="1">
      <c r="A424" s="125"/>
      <c r="B424" s="125"/>
      <c r="C424" s="137"/>
      <c r="D424" s="125"/>
      <c r="E424" s="137"/>
      <c r="F424" s="93"/>
      <c r="G424" s="93"/>
      <c r="H424" s="143"/>
      <c r="I424" s="24"/>
      <c r="J424" s="24"/>
      <c r="K424" s="24"/>
      <c r="L424" s="24"/>
      <c r="M424" s="24"/>
      <c r="N424" s="24"/>
      <c r="O424" s="24"/>
    </row>
    <row r="425" spans="1:15" ht="12.75">
      <c r="A425" s="125"/>
      <c r="B425" s="125"/>
      <c r="C425" s="125"/>
      <c r="D425" s="125"/>
      <c r="E425" s="125"/>
      <c r="F425" s="125"/>
      <c r="G425" s="125"/>
      <c r="H425" s="143"/>
      <c r="I425" s="24"/>
      <c r="J425" s="24"/>
      <c r="K425" s="24"/>
      <c r="L425" s="24"/>
      <c r="M425" s="24"/>
      <c r="N425" s="24"/>
      <c r="O425" s="24"/>
    </row>
    <row r="426" spans="1:15" ht="12.75">
      <c r="A426" s="125"/>
      <c r="B426" s="125"/>
      <c r="C426" s="125"/>
      <c r="D426" s="125"/>
      <c r="E426" s="125"/>
      <c r="F426" s="125"/>
      <c r="G426" s="125"/>
      <c r="H426" s="143"/>
      <c r="I426" s="24"/>
      <c r="J426" s="24"/>
      <c r="K426" s="24"/>
      <c r="L426" s="24"/>
      <c r="M426" s="24"/>
      <c r="N426" s="24"/>
      <c r="O426" s="24"/>
    </row>
    <row r="427" spans="1:15" ht="3" customHeight="1">
      <c r="A427" s="125"/>
      <c r="B427" s="125"/>
      <c r="C427" s="125"/>
      <c r="D427" s="125"/>
      <c r="E427" s="125"/>
      <c r="F427" s="125"/>
      <c r="G427" s="125"/>
      <c r="H427" s="143"/>
      <c r="I427" s="24"/>
      <c r="J427" s="24"/>
      <c r="K427" s="24"/>
      <c r="L427" s="24"/>
      <c r="M427" s="24"/>
      <c r="N427" s="24"/>
      <c r="O427" s="24"/>
    </row>
    <row r="428" spans="1:15" ht="12.75">
      <c r="A428" s="125"/>
      <c r="B428" s="127"/>
      <c r="C428" s="128"/>
      <c r="D428" s="127"/>
      <c r="E428" s="270"/>
      <c r="F428" s="270"/>
      <c r="G428" s="270"/>
      <c r="H428" s="143"/>
      <c r="I428" s="24"/>
      <c r="J428" s="24"/>
      <c r="K428" s="24"/>
      <c r="L428" s="24"/>
      <c r="M428" s="24"/>
      <c r="N428" s="24"/>
      <c r="O428" s="24"/>
    </row>
    <row r="429" spans="1:15" ht="3" customHeight="1">
      <c r="A429" s="125"/>
      <c r="B429" s="129"/>
      <c r="C429" s="125"/>
      <c r="D429" s="125"/>
      <c r="E429" s="125"/>
      <c r="F429" s="125"/>
      <c r="G429" s="125"/>
      <c r="H429" s="143"/>
      <c r="I429" s="24"/>
      <c r="J429" s="24"/>
      <c r="K429" s="24"/>
      <c r="L429" s="24"/>
      <c r="M429" s="24"/>
      <c r="N429" s="24"/>
      <c r="O429" s="24"/>
    </row>
    <row r="430" spans="1:15" ht="12.75">
      <c r="A430" s="125"/>
      <c r="B430" s="127"/>
      <c r="C430" s="125"/>
      <c r="D430" s="271"/>
      <c r="E430" s="271"/>
      <c r="F430" s="125"/>
      <c r="G430" s="125"/>
      <c r="H430" s="143"/>
      <c r="I430" s="24"/>
      <c r="J430" s="24"/>
      <c r="K430" s="24"/>
      <c r="L430" s="24"/>
      <c r="M430" s="24"/>
      <c r="N430" s="24"/>
      <c r="O430" s="24"/>
    </row>
    <row r="431" spans="1:15" ht="3" customHeight="1">
      <c r="A431" s="125"/>
      <c r="B431" s="127"/>
      <c r="C431" s="125"/>
      <c r="D431" s="125"/>
      <c r="E431" s="125"/>
      <c r="F431" s="125"/>
      <c r="G431" s="125"/>
      <c r="H431" s="143"/>
      <c r="I431" s="24"/>
      <c r="J431" s="24"/>
      <c r="K431" s="24"/>
      <c r="L431" s="24"/>
      <c r="M431" s="24"/>
      <c r="N431" s="24"/>
      <c r="O431" s="24"/>
    </row>
    <row r="432" spans="1:15" ht="12.75" customHeight="1">
      <c r="A432" s="125"/>
      <c r="B432" s="272"/>
      <c r="C432" s="272"/>
      <c r="D432" s="271"/>
      <c r="E432" s="271"/>
      <c r="F432" s="271"/>
      <c r="G432" s="271"/>
      <c r="H432" s="143"/>
      <c r="I432" s="24"/>
      <c r="J432" s="24"/>
      <c r="K432" s="24"/>
      <c r="L432" s="24"/>
      <c r="M432" s="24"/>
      <c r="N432" s="24"/>
      <c r="O432" s="24"/>
    </row>
    <row r="433" spans="1:15" ht="12.75" customHeight="1">
      <c r="A433" s="125"/>
      <c r="B433" s="272"/>
      <c r="C433" s="272"/>
      <c r="D433" s="131"/>
      <c r="E433" s="131"/>
      <c r="F433" s="130"/>
      <c r="G433" s="130"/>
      <c r="H433" s="143"/>
      <c r="I433" s="24"/>
      <c r="J433" s="24"/>
      <c r="K433" s="24"/>
      <c r="L433" s="24"/>
      <c r="M433" s="24"/>
      <c r="N433" s="24"/>
      <c r="O433" s="24"/>
    </row>
    <row r="434" spans="1:15" ht="15.75" customHeight="1">
      <c r="A434" s="125"/>
      <c r="B434" s="132"/>
      <c r="C434" s="133"/>
      <c r="D434" s="134"/>
      <c r="E434" s="134"/>
      <c r="F434" s="135"/>
      <c r="G434" s="135"/>
      <c r="H434" s="143"/>
      <c r="I434" s="24"/>
      <c r="J434" s="24"/>
      <c r="K434" s="24"/>
      <c r="L434" s="24"/>
      <c r="M434" s="24"/>
      <c r="N434" s="24"/>
      <c r="O434" s="24"/>
    </row>
    <row r="435" spans="1:15" ht="15.75" customHeight="1">
      <c r="A435" s="125"/>
      <c r="B435" s="132"/>
      <c r="C435" s="133"/>
      <c r="D435" s="134"/>
      <c r="E435" s="134"/>
      <c r="F435" s="135"/>
      <c r="G435" s="135"/>
      <c r="H435" s="143"/>
      <c r="I435" s="24"/>
      <c r="J435" s="24"/>
      <c r="K435" s="24"/>
      <c r="L435" s="24"/>
      <c r="M435" s="24"/>
      <c r="N435" s="24"/>
      <c r="O435" s="24"/>
    </row>
    <row r="436" spans="1:15" ht="15.75" customHeight="1">
      <c r="A436" s="125"/>
      <c r="B436" s="132"/>
      <c r="C436" s="133"/>
      <c r="D436" s="134"/>
      <c r="E436" s="134"/>
      <c r="F436" s="135"/>
      <c r="G436" s="135"/>
      <c r="H436" s="143"/>
      <c r="I436" s="24"/>
      <c r="J436" s="24"/>
      <c r="K436" s="24"/>
      <c r="L436" s="24"/>
      <c r="M436" s="24"/>
      <c r="N436" s="24"/>
      <c r="O436" s="24"/>
    </row>
    <row r="437" spans="1:15" ht="15.75" customHeight="1">
      <c r="A437" s="125"/>
      <c r="B437" s="132"/>
      <c r="C437" s="133"/>
      <c r="D437" s="134"/>
      <c r="E437" s="134"/>
      <c r="F437" s="135"/>
      <c r="G437" s="135"/>
      <c r="H437" s="143"/>
      <c r="I437" s="24"/>
      <c r="J437" s="24"/>
      <c r="K437" s="24"/>
      <c r="L437" s="24"/>
      <c r="M437" s="24"/>
      <c r="N437" s="24"/>
      <c r="O437" s="24"/>
    </row>
    <row r="438" spans="1:15" ht="15.75" customHeight="1">
      <c r="A438" s="125"/>
      <c r="B438" s="132"/>
      <c r="C438" s="136"/>
      <c r="D438" s="134"/>
      <c r="E438" s="134"/>
      <c r="F438" s="135"/>
      <c r="G438" s="135"/>
      <c r="H438" s="143"/>
      <c r="I438" s="24"/>
      <c r="J438" s="24"/>
      <c r="K438" s="24"/>
      <c r="L438" s="24"/>
      <c r="M438" s="24"/>
      <c r="N438" s="24"/>
      <c r="O438" s="24"/>
    </row>
    <row r="439" spans="1:15" ht="15.75" customHeight="1">
      <c r="A439" s="125"/>
      <c r="B439" s="125"/>
      <c r="C439" s="137"/>
      <c r="D439" s="125"/>
      <c r="E439" s="137"/>
      <c r="F439" s="93"/>
      <c r="G439" s="93"/>
      <c r="H439" s="143"/>
      <c r="I439" s="24"/>
      <c r="J439" s="24"/>
      <c r="K439" s="24"/>
      <c r="L439" s="24"/>
      <c r="M439" s="24"/>
      <c r="N439" s="24"/>
      <c r="O439" s="24"/>
    </row>
    <row r="440" spans="1:15" ht="12.75">
      <c r="A440" s="125"/>
      <c r="B440" s="125"/>
      <c r="C440" s="125"/>
      <c r="D440" s="125"/>
      <c r="E440" s="125"/>
      <c r="F440" s="125"/>
      <c r="G440" s="125"/>
      <c r="H440" s="143"/>
      <c r="I440" s="24"/>
      <c r="J440" s="24"/>
      <c r="K440" s="24"/>
      <c r="L440" s="24"/>
      <c r="M440" s="24"/>
      <c r="N440" s="24"/>
      <c r="O440" s="24"/>
    </row>
    <row r="441" spans="1:15" ht="12.75">
      <c r="A441" s="126"/>
      <c r="B441" s="126"/>
      <c r="C441" s="126"/>
      <c r="D441" s="126"/>
      <c r="E441" s="126"/>
      <c r="F441" s="126"/>
      <c r="G441" s="126"/>
      <c r="H441" s="144"/>
      <c r="I441" s="24"/>
      <c r="J441" s="24"/>
      <c r="K441" s="24"/>
      <c r="L441" s="24"/>
      <c r="M441" s="24"/>
      <c r="N441" s="24"/>
      <c r="O441" s="24"/>
    </row>
    <row r="442" spans="1:15" ht="3" customHeight="1">
      <c r="A442" s="125"/>
      <c r="B442" s="125"/>
      <c r="C442" s="125"/>
      <c r="D442" s="125"/>
      <c r="E442" s="125"/>
      <c r="F442" s="125"/>
      <c r="G442" s="125"/>
      <c r="H442" s="143"/>
      <c r="I442" s="24"/>
      <c r="J442" s="24"/>
      <c r="K442" s="24"/>
      <c r="L442" s="24"/>
      <c r="M442" s="24"/>
      <c r="N442" s="24"/>
      <c r="O442" s="24"/>
    </row>
    <row r="443" spans="1:15" ht="12.75">
      <c r="A443" s="125"/>
      <c r="B443" s="127"/>
      <c r="C443" s="128"/>
      <c r="D443" s="127"/>
      <c r="E443" s="270"/>
      <c r="F443" s="270"/>
      <c r="G443" s="270"/>
      <c r="H443" s="143"/>
      <c r="I443" s="24"/>
      <c r="J443" s="24"/>
      <c r="K443" s="24"/>
      <c r="L443" s="24"/>
      <c r="M443" s="24"/>
      <c r="N443" s="24"/>
      <c r="O443" s="24"/>
    </row>
    <row r="444" spans="1:15" ht="3" customHeight="1">
      <c r="A444" s="125"/>
      <c r="B444" s="129"/>
      <c r="C444" s="125"/>
      <c r="D444" s="125"/>
      <c r="E444" s="125"/>
      <c r="F444" s="125"/>
      <c r="G444" s="125"/>
      <c r="H444" s="143"/>
      <c r="I444" s="24"/>
      <c r="J444" s="24"/>
      <c r="K444" s="24"/>
      <c r="L444" s="24"/>
      <c r="M444" s="24"/>
      <c r="N444" s="24"/>
      <c r="O444" s="24"/>
    </row>
    <row r="445" spans="1:15" ht="12.75">
      <c r="A445" s="125"/>
      <c r="B445" s="127"/>
      <c r="C445" s="125"/>
      <c r="D445" s="271"/>
      <c r="E445" s="271"/>
      <c r="F445" s="125"/>
      <c r="G445" s="125"/>
      <c r="H445" s="143"/>
      <c r="I445" s="24"/>
      <c r="J445" s="24"/>
      <c r="K445" s="24"/>
      <c r="L445" s="24"/>
      <c r="M445" s="24"/>
      <c r="N445" s="24"/>
      <c r="O445" s="24"/>
    </row>
    <row r="446" spans="1:15" ht="3" customHeight="1">
      <c r="A446" s="125"/>
      <c r="B446" s="127"/>
      <c r="C446" s="125"/>
      <c r="D446" s="125"/>
      <c r="E446" s="125"/>
      <c r="F446" s="125"/>
      <c r="G446" s="125"/>
      <c r="H446" s="143"/>
      <c r="I446" s="24"/>
      <c r="J446" s="24"/>
      <c r="K446" s="24"/>
      <c r="L446" s="24"/>
      <c r="M446" s="24"/>
      <c r="N446" s="24"/>
      <c r="O446" s="24"/>
    </row>
    <row r="447" spans="1:15" ht="12.75">
      <c r="A447" s="125"/>
      <c r="B447" s="272"/>
      <c r="C447" s="272"/>
      <c r="D447" s="271"/>
      <c r="E447" s="271"/>
      <c r="F447" s="271"/>
      <c r="G447" s="271"/>
      <c r="H447" s="143"/>
      <c r="I447" s="24"/>
      <c r="J447" s="24"/>
      <c r="K447" s="24"/>
      <c r="L447" s="24"/>
      <c r="M447" s="24"/>
      <c r="N447" s="24"/>
      <c r="O447" s="24"/>
    </row>
    <row r="448" spans="1:15" ht="12.75">
      <c r="A448" s="125"/>
      <c r="B448" s="272"/>
      <c r="C448" s="272"/>
      <c r="D448" s="131"/>
      <c r="E448" s="131"/>
      <c r="F448" s="130"/>
      <c r="G448" s="130"/>
      <c r="H448" s="143"/>
      <c r="I448" s="24"/>
      <c r="J448" s="24"/>
      <c r="K448" s="24"/>
      <c r="L448" s="24"/>
      <c r="M448" s="24"/>
      <c r="N448" s="24"/>
      <c r="O448" s="24"/>
    </row>
    <row r="449" spans="1:15" ht="15.75" customHeight="1">
      <c r="A449" s="125"/>
      <c r="B449" s="132"/>
      <c r="C449" s="133"/>
      <c r="D449" s="134"/>
      <c r="E449" s="134"/>
      <c r="F449" s="135"/>
      <c r="G449" s="135"/>
      <c r="H449" s="143"/>
      <c r="I449" s="24"/>
      <c r="J449" s="24"/>
      <c r="K449" s="24"/>
      <c r="L449" s="24"/>
      <c r="M449" s="24"/>
      <c r="N449" s="24"/>
      <c r="O449" s="24"/>
    </row>
    <row r="450" spans="1:15" ht="15.75" customHeight="1">
      <c r="A450" s="125"/>
      <c r="B450" s="132"/>
      <c r="C450" s="133"/>
      <c r="D450" s="134"/>
      <c r="E450" s="134"/>
      <c r="F450" s="135"/>
      <c r="G450" s="135"/>
      <c r="H450" s="143"/>
      <c r="I450" s="24"/>
      <c r="J450" s="24"/>
      <c r="K450" s="24"/>
      <c r="L450" s="24"/>
      <c r="M450" s="24"/>
      <c r="N450" s="24"/>
      <c r="O450" s="24"/>
    </row>
    <row r="451" spans="1:15" ht="15.75" customHeight="1">
      <c r="A451" s="125"/>
      <c r="B451" s="132"/>
      <c r="C451" s="133"/>
      <c r="D451" s="134"/>
      <c r="E451" s="134"/>
      <c r="F451" s="135"/>
      <c r="G451" s="135"/>
      <c r="H451" s="143"/>
      <c r="I451" s="24"/>
      <c r="J451" s="24"/>
      <c r="K451" s="24"/>
      <c r="L451" s="24"/>
      <c r="M451" s="24"/>
      <c r="N451" s="24"/>
      <c r="O451" s="24"/>
    </row>
    <row r="452" spans="1:15" ht="15.75" customHeight="1">
      <c r="A452" s="125"/>
      <c r="B452" s="132"/>
      <c r="C452" s="133"/>
      <c r="D452" s="134"/>
      <c r="E452" s="134"/>
      <c r="F452" s="135"/>
      <c r="G452" s="135"/>
      <c r="H452" s="143"/>
      <c r="I452" s="24"/>
      <c r="J452" s="24"/>
      <c r="K452" s="24"/>
      <c r="L452" s="24"/>
      <c r="M452" s="24"/>
      <c r="N452" s="24"/>
      <c r="O452" s="24"/>
    </row>
    <row r="453" spans="1:15" ht="15.75" customHeight="1">
      <c r="A453" s="125"/>
      <c r="B453" s="132"/>
      <c r="C453" s="136"/>
      <c r="D453" s="134"/>
      <c r="E453" s="134"/>
      <c r="F453" s="135"/>
      <c r="G453" s="135"/>
      <c r="H453" s="143"/>
      <c r="I453" s="24"/>
      <c r="J453" s="24"/>
      <c r="K453" s="24"/>
      <c r="L453" s="24"/>
      <c r="M453" s="24"/>
      <c r="N453" s="24"/>
      <c r="O453" s="24"/>
    </row>
    <row r="454" spans="1:15" ht="15.75" customHeight="1">
      <c r="A454" s="125"/>
      <c r="B454" s="125"/>
      <c r="C454" s="137"/>
      <c r="D454" s="125"/>
      <c r="E454" s="137"/>
      <c r="F454" s="93"/>
      <c r="G454" s="93"/>
      <c r="H454" s="143"/>
      <c r="I454" s="24"/>
      <c r="J454" s="24"/>
      <c r="K454" s="24"/>
      <c r="L454" s="24"/>
      <c r="M454" s="24"/>
      <c r="N454" s="24"/>
      <c r="O454" s="24"/>
    </row>
    <row r="455" spans="1:15" ht="12.75">
      <c r="A455" s="125"/>
      <c r="B455" s="125"/>
      <c r="C455" s="125"/>
      <c r="D455" s="125"/>
      <c r="E455" s="125"/>
      <c r="F455" s="125"/>
      <c r="G455" s="125"/>
      <c r="H455" s="144"/>
      <c r="I455" s="24"/>
      <c r="J455" s="24"/>
      <c r="K455" s="24"/>
      <c r="L455" s="24"/>
      <c r="M455" s="24"/>
      <c r="N455" s="24"/>
      <c r="O455" s="24"/>
    </row>
    <row r="456" spans="1:15" ht="12.75">
      <c r="A456" s="125"/>
      <c r="B456" s="125"/>
      <c r="C456" s="125"/>
      <c r="D456" s="125"/>
      <c r="E456" s="125"/>
      <c r="F456" s="125"/>
      <c r="G456" s="125"/>
      <c r="H456" s="143"/>
      <c r="I456" s="24"/>
      <c r="J456" s="24"/>
      <c r="K456" s="24"/>
      <c r="L456" s="24"/>
      <c r="M456" s="24"/>
      <c r="N456" s="24"/>
      <c r="O456" s="24"/>
    </row>
    <row r="457" spans="1:15" ht="3" customHeight="1">
      <c r="A457" s="125"/>
      <c r="B457" s="125"/>
      <c r="C457" s="125"/>
      <c r="D457" s="125"/>
      <c r="E457" s="125"/>
      <c r="F457" s="125"/>
      <c r="G457" s="125"/>
      <c r="H457" s="143"/>
      <c r="I457" s="24"/>
      <c r="J457" s="24"/>
      <c r="K457" s="24"/>
      <c r="L457" s="24"/>
      <c r="M457" s="24"/>
      <c r="N457" s="24"/>
      <c r="O457" s="24"/>
    </row>
    <row r="458" spans="1:15" ht="12.75">
      <c r="A458" s="125"/>
      <c r="B458" s="127"/>
      <c r="C458" s="128"/>
      <c r="D458" s="127"/>
      <c r="E458" s="270"/>
      <c r="F458" s="270"/>
      <c r="G458" s="270"/>
      <c r="H458" s="143"/>
      <c r="I458" s="24"/>
      <c r="J458" s="24"/>
      <c r="K458" s="24"/>
      <c r="L458" s="24"/>
      <c r="M458" s="24"/>
      <c r="N458" s="24"/>
      <c r="O458" s="24"/>
    </row>
    <row r="459" spans="1:15" ht="3" customHeight="1">
      <c r="A459" s="125"/>
      <c r="B459" s="129"/>
      <c r="C459" s="125"/>
      <c r="D459" s="125"/>
      <c r="E459" s="125"/>
      <c r="F459" s="125"/>
      <c r="G459" s="125"/>
      <c r="H459" s="143"/>
      <c r="I459" s="24"/>
      <c r="J459" s="24"/>
      <c r="K459" s="24"/>
      <c r="L459" s="24"/>
      <c r="M459" s="24"/>
      <c r="N459" s="24"/>
      <c r="O459" s="24"/>
    </row>
    <row r="460" spans="1:15" ht="12.75">
      <c r="A460" s="125"/>
      <c r="B460" s="127"/>
      <c r="C460" s="125"/>
      <c r="D460" s="271"/>
      <c r="E460" s="271"/>
      <c r="F460" s="125"/>
      <c r="G460" s="125"/>
      <c r="H460" s="143"/>
      <c r="I460" s="24"/>
      <c r="J460" s="24"/>
      <c r="K460" s="24"/>
      <c r="L460" s="24"/>
      <c r="M460" s="24"/>
      <c r="N460" s="24"/>
      <c r="O460" s="24"/>
    </row>
    <row r="461" spans="1:15" ht="3" customHeight="1">
      <c r="A461" s="125"/>
      <c r="B461" s="127"/>
      <c r="C461" s="125"/>
      <c r="D461" s="125"/>
      <c r="E461" s="125"/>
      <c r="F461" s="125"/>
      <c r="G461" s="125"/>
      <c r="H461" s="143"/>
      <c r="I461" s="24"/>
      <c r="J461" s="24"/>
      <c r="K461" s="24"/>
      <c r="L461" s="24"/>
      <c r="M461" s="24"/>
      <c r="N461" s="24"/>
      <c r="O461" s="24"/>
    </row>
    <row r="462" spans="1:15" ht="12.75" customHeight="1">
      <c r="A462" s="125"/>
      <c r="B462" s="272"/>
      <c r="C462" s="272"/>
      <c r="D462" s="271"/>
      <c r="E462" s="271"/>
      <c r="F462" s="271"/>
      <c r="G462" s="271"/>
      <c r="H462" s="143"/>
      <c r="I462" s="24"/>
      <c r="J462" s="24"/>
      <c r="K462" s="24"/>
      <c r="L462" s="24"/>
      <c r="M462" s="24"/>
      <c r="N462" s="24"/>
      <c r="O462" s="24"/>
    </row>
    <row r="463" spans="1:15" ht="12.75" customHeight="1">
      <c r="A463" s="125"/>
      <c r="B463" s="272"/>
      <c r="C463" s="272"/>
      <c r="D463" s="131"/>
      <c r="E463" s="131"/>
      <c r="F463" s="130"/>
      <c r="G463" s="130"/>
      <c r="H463" s="143"/>
      <c r="I463" s="24"/>
      <c r="J463" s="24"/>
      <c r="K463" s="24"/>
      <c r="L463" s="24"/>
      <c r="M463" s="24"/>
      <c r="N463" s="24"/>
      <c r="O463" s="24"/>
    </row>
    <row r="464" spans="1:15" ht="15.75" customHeight="1">
      <c r="A464" s="125"/>
      <c r="B464" s="132"/>
      <c r="C464" s="133"/>
      <c r="D464" s="134"/>
      <c r="E464" s="134"/>
      <c r="F464" s="135"/>
      <c r="G464" s="135"/>
      <c r="H464" s="143"/>
      <c r="I464" s="24"/>
      <c r="J464" s="24"/>
      <c r="K464" s="24"/>
      <c r="L464" s="24"/>
      <c r="M464" s="24"/>
      <c r="N464" s="24"/>
      <c r="O464" s="24"/>
    </row>
    <row r="465" spans="1:15" ht="15.75" customHeight="1">
      <c r="A465" s="125"/>
      <c r="B465" s="132"/>
      <c r="C465" s="133"/>
      <c r="D465" s="134"/>
      <c r="E465" s="134"/>
      <c r="F465" s="135"/>
      <c r="G465" s="135"/>
      <c r="H465" s="143"/>
      <c r="I465" s="24"/>
      <c r="J465" s="24"/>
      <c r="K465" s="24"/>
      <c r="L465" s="24"/>
      <c r="M465" s="24"/>
      <c r="N465" s="24"/>
      <c r="O465" s="24"/>
    </row>
    <row r="466" spans="1:15" ht="15.75" customHeight="1">
      <c r="A466" s="125"/>
      <c r="B466" s="132"/>
      <c r="C466" s="133"/>
      <c r="D466" s="134"/>
      <c r="E466" s="134"/>
      <c r="F466" s="135"/>
      <c r="G466" s="135"/>
      <c r="H466" s="143"/>
      <c r="I466" s="24"/>
      <c r="J466" s="24"/>
      <c r="K466" s="24"/>
      <c r="L466" s="24"/>
      <c r="M466" s="24"/>
      <c r="N466" s="24"/>
      <c r="O466" s="24"/>
    </row>
    <row r="467" spans="1:15" ht="15.75" customHeight="1">
      <c r="A467" s="125"/>
      <c r="B467" s="132"/>
      <c r="C467" s="133"/>
      <c r="D467" s="134"/>
      <c r="E467" s="134"/>
      <c r="F467" s="135"/>
      <c r="G467" s="135"/>
      <c r="H467" s="143"/>
      <c r="I467" s="24"/>
      <c r="J467" s="24"/>
      <c r="K467" s="24"/>
      <c r="L467" s="24"/>
      <c r="M467" s="24"/>
      <c r="N467" s="24"/>
      <c r="O467" s="24"/>
    </row>
    <row r="468" spans="1:15" ht="15.75" customHeight="1">
      <c r="A468" s="125"/>
      <c r="B468" s="132"/>
      <c r="C468" s="136"/>
      <c r="D468" s="134"/>
      <c r="E468" s="134"/>
      <c r="F468" s="135"/>
      <c r="G468" s="135"/>
      <c r="H468" s="143"/>
      <c r="I468" s="24"/>
      <c r="J468" s="24"/>
      <c r="K468" s="24"/>
      <c r="L468" s="24"/>
      <c r="M468" s="24"/>
      <c r="N468" s="24"/>
      <c r="O468" s="24"/>
    </row>
    <row r="469" spans="1:15" ht="15.75" customHeight="1">
      <c r="A469" s="125"/>
      <c r="B469" s="125"/>
      <c r="C469" s="137"/>
      <c r="D469" s="125"/>
      <c r="E469" s="137"/>
      <c r="F469" s="93"/>
      <c r="G469" s="93"/>
      <c r="H469" s="143"/>
      <c r="I469" s="24"/>
      <c r="J469" s="24"/>
      <c r="K469" s="24"/>
      <c r="L469" s="24"/>
      <c r="M469" s="24"/>
      <c r="N469" s="24"/>
      <c r="O469" s="24"/>
    </row>
    <row r="470" spans="1:15" ht="12.75">
      <c r="A470" s="125"/>
      <c r="B470" s="125"/>
      <c r="C470" s="125"/>
      <c r="D470" s="125"/>
      <c r="E470" s="125"/>
      <c r="F470" s="125"/>
      <c r="G470" s="125"/>
      <c r="H470" s="143"/>
      <c r="I470" s="24"/>
      <c r="J470" s="24"/>
      <c r="K470" s="24"/>
      <c r="L470" s="24"/>
      <c r="M470" s="24"/>
      <c r="N470" s="24"/>
      <c r="O470" s="24"/>
    </row>
    <row r="471" spans="1:15" ht="12.75">
      <c r="A471" s="125"/>
      <c r="B471" s="125"/>
      <c r="C471" s="125"/>
      <c r="D471" s="125"/>
      <c r="E471" s="125"/>
      <c r="F471" s="125"/>
      <c r="G471" s="125"/>
      <c r="H471" s="143"/>
      <c r="I471" s="24"/>
      <c r="J471" s="24"/>
      <c r="K471" s="24"/>
      <c r="L471" s="24"/>
      <c r="M471" s="24"/>
      <c r="N471" s="24"/>
      <c r="O471" s="24"/>
    </row>
    <row r="472" spans="1:15" ht="3" customHeight="1">
      <c r="A472" s="125"/>
      <c r="B472" s="125"/>
      <c r="C472" s="125"/>
      <c r="D472" s="125"/>
      <c r="E472" s="125"/>
      <c r="F472" s="125"/>
      <c r="G472" s="125"/>
      <c r="H472" s="143"/>
      <c r="I472" s="24"/>
      <c r="J472" s="24"/>
      <c r="K472" s="24"/>
      <c r="L472" s="24"/>
      <c r="M472" s="24"/>
      <c r="N472" s="24"/>
      <c r="O472" s="24"/>
    </row>
    <row r="473" spans="1:15" ht="12.75">
      <c r="A473" s="125"/>
      <c r="B473" s="127"/>
      <c r="C473" s="128"/>
      <c r="D473" s="127"/>
      <c r="E473" s="270"/>
      <c r="F473" s="270"/>
      <c r="G473" s="270"/>
      <c r="H473" s="143"/>
      <c r="I473" s="24"/>
      <c r="J473" s="24"/>
      <c r="K473" s="24"/>
      <c r="L473" s="24"/>
      <c r="M473" s="24"/>
      <c r="N473" s="24"/>
      <c r="O473" s="24"/>
    </row>
    <row r="474" spans="1:15" ht="3" customHeight="1">
      <c r="A474" s="125"/>
      <c r="B474" s="129"/>
      <c r="C474" s="125"/>
      <c r="D474" s="125"/>
      <c r="E474" s="125"/>
      <c r="F474" s="125"/>
      <c r="G474" s="125"/>
      <c r="H474" s="143"/>
      <c r="I474" s="24"/>
      <c r="J474" s="24"/>
      <c r="K474" s="24"/>
      <c r="L474" s="24"/>
      <c r="M474" s="24"/>
      <c r="N474" s="24"/>
      <c r="O474" s="24"/>
    </row>
    <row r="475" spans="1:15" ht="12.75">
      <c r="A475" s="125"/>
      <c r="B475" s="127"/>
      <c r="C475" s="125"/>
      <c r="D475" s="271"/>
      <c r="E475" s="271"/>
      <c r="F475" s="125"/>
      <c r="G475" s="125"/>
      <c r="H475" s="143"/>
      <c r="I475" s="24"/>
      <c r="J475" s="24"/>
      <c r="K475" s="24"/>
      <c r="L475" s="24"/>
      <c r="M475" s="24"/>
      <c r="N475" s="24"/>
      <c r="O475" s="24"/>
    </row>
    <row r="476" spans="1:15" ht="3" customHeight="1">
      <c r="A476" s="125"/>
      <c r="B476" s="127"/>
      <c r="C476" s="125"/>
      <c r="D476" s="125"/>
      <c r="E476" s="125"/>
      <c r="F476" s="125"/>
      <c r="G476" s="125"/>
      <c r="H476" s="143"/>
      <c r="I476" s="24"/>
      <c r="J476" s="24"/>
      <c r="K476" s="24"/>
      <c r="L476" s="24"/>
      <c r="M476" s="24"/>
      <c r="N476" s="24"/>
      <c r="O476" s="24"/>
    </row>
    <row r="477" spans="1:15" ht="12.75" customHeight="1">
      <c r="A477" s="125"/>
      <c r="B477" s="272"/>
      <c r="C477" s="272"/>
      <c r="D477" s="271"/>
      <c r="E477" s="271"/>
      <c r="F477" s="271"/>
      <c r="G477" s="271"/>
      <c r="H477" s="143"/>
      <c r="I477" s="24"/>
      <c r="J477" s="24"/>
      <c r="K477" s="24"/>
      <c r="L477" s="24"/>
      <c r="M477" s="24"/>
      <c r="N477" s="24"/>
      <c r="O477" s="24"/>
    </row>
    <row r="478" spans="1:15" ht="12.75" customHeight="1">
      <c r="A478" s="125"/>
      <c r="B478" s="272"/>
      <c r="C478" s="272"/>
      <c r="D478" s="131"/>
      <c r="E478" s="131"/>
      <c r="F478" s="130"/>
      <c r="G478" s="130"/>
      <c r="H478" s="143"/>
      <c r="I478" s="24"/>
      <c r="J478" s="24"/>
      <c r="K478" s="24"/>
      <c r="L478" s="24"/>
      <c r="M478" s="24"/>
      <c r="N478" s="24"/>
      <c r="O478" s="24"/>
    </row>
    <row r="479" spans="1:15" ht="15.75" customHeight="1">
      <c r="A479" s="125"/>
      <c r="B479" s="132"/>
      <c r="C479" s="133"/>
      <c r="D479" s="134"/>
      <c r="E479" s="134"/>
      <c r="F479" s="135"/>
      <c r="G479" s="135"/>
      <c r="H479" s="143"/>
      <c r="I479" s="24"/>
      <c r="J479" s="24"/>
      <c r="K479" s="24"/>
      <c r="L479" s="24"/>
      <c r="M479" s="24"/>
      <c r="N479" s="24"/>
      <c r="O479" s="24"/>
    </row>
    <row r="480" spans="1:15" ht="15.75" customHeight="1">
      <c r="A480" s="125"/>
      <c r="B480" s="132"/>
      <c r="C480" s="133"/>
      <c r="D480" s="134"/>
      <c r="E480" s="134"/>
      <c r="F480" s="135"/>
      <c r="G480" s="135"/>
      <c r="H480" s="143"/>
      <c r="I480" s="24"/>
      <c r="J480" s="24"/>
      <c r="K480" s="24"/>
      <c r="L480" s="24"/>
      <c r="M480" s="24"/>
      <c r="N480" s="24"/>
      <c r="O480" s="24"/>
    </row>
    <row r="481" spans="1:15" ht="15.75" customHeight="1">
      <c r="A481" s="125"/>
      <c r="B481" s="132"/>
      <c r="C481" s="133"/>
      <c r="D481" s="134"/>
      <c r="E481" s="134"/>
      <c r="F481" s="135"/>
      <c r="G481" s="135"/>
      <c r="H481" s="143"/>
      <c r="I481" s="24"/>
      <c r="J481" s="24"/>
      <c r="K481" s="24"/>
      <c r="L481" s="24"/>
      <c r="M481" s="24"/>
      <c r="N481" s="24"/>
      <c r="O481" s="24"/>
    </row>
    <row r="482" spans="1:15" ht="15.75" customHeight="1">
      <c r="A482" s="125"/>
      <c r="B482" s="132"/>
      <c r="C482" s="133"/>
      <c r="D482" s="134"/>
      <c r="E482" s="134"/>
      <c r="F482" s="135"/>
      <c r="G482" s="135"/>
      <c r="H482" s="143"/>
      <c r="I482" s="24"/>
      <c r="J482" s="24"/>
      <c r="K482" s="24"/>
      <c r="L482" s="24"/>
      <c r="M482" s="24"/>
      <c r="N482" s="24"/>
      <c r="O482" s="24"/>
    </row>
    <row r="483" spans="1:15" ht="15.75" customHeight="1">
      <c r="A483" s="125"/>
      <c r="B483" s="132"/>
      <c r="C483" s="136"/>
      <c r="D483" s="134"/>
      <c r="E483" s="134"/>
      <c r="F483" s="135"/>
      <c r="G483" s="135"/>
      <c r="H483" s="143"/>
      <c r="I483" s="24"/>
      <c r="J483" s="24"/>
      <c r="K483" s="24"/>
      <c r="L483" s="24"/>
      <c r="M483" s="24"/>
      <c r="N483" s="24"/>
      <c r="O483" s="24"/>
    </row>
    <row r="484" spans="1:15" ht="15.75" customHeight="1">
      <c r="A484" s="125"/>
      <c r="B484" s="125"/>
      <c r="C484" s="137"/>
      <c r="D484" s="125"/>
      <c r="E484" s="137"/>
      <c r="F484" s="93"/>
      <c r="G484" s="93"/>
      <c r="H484" s="143"/>
      <c r="I484" s="24"/>
      <c r="J484" s="24"/>
      <c r="K484" s="24"/>
      <c r="L484" s="24"/>
      <c r="M484" s="24"/>
      <c r="N484" s="24"/>
      <c r="O484" s="24"/>
    </row>
    <row r="485" spans="1:15" ht="12.75">
      <c r="A485" s="125"/>
      <c r="B485" s="125"/>
      <c r="C485" s="125"/>
      <c r="D485" s="125"/>
      <c r="E485" s="125"/>
      <c r="F485" s="125"/>
      <c r="G485" s="125"/>
      <c r="H485" s="143"/>
      <c r="I485" s="24"/>
      <c r="J485" s="24"/>
      <c r="K485" s="24"/>
      <c r="L485" s="24"/>
      <c r="M485" s="24"/>
      <c r="N485" s="24"/>
      <c r="O485" s="24"/>
    </row>
    <row r="486" spans="1:15" ht="12.75">
      <c r="A486" s="125"/>
      <c r="B486" s="125"/>
      <c r="C486" s="125"/>
      <c r="D486" s="125"/>
      <c r="E486" s="125"/>
      <c r="F486" s="125"/>
      <c r="G486" s="125"/>
      <c r="H486" s="143"/>
      <c r="I486" s="24"/>
      <c r="J486" s="24"/>
      <c r="K486" s="24"/>
      <c r="L486" s="24"/>
      <c r="M486" s="24"/>
      <c r="N486" s="24"/>
      <c r="O486" s="24"/>
    </row>
    <row r="487" spans="1:15" ht="3" customHeight="1">
      <c r="A487" s="125"/>
      <c r="B487" s="125"/>
      <c r="C487" s="125"/>
      <c r="D487" s="125"/>
      <c r="E487" s="125"/>
      <c r="F487" s="125"/>
      <c r="G487" s="125"/>
      <c r="H487" s="143"/>
      <c r="I487" s="24"/>
      <c r="J487" s="24"/>
      <c r="K487" s="24"/>
      <c r="L487" s="24"/>
      <c r="M487" s="24"/>
      <c r="N487" s="24"/>
      <c r="O487" s="24"/>
    </row>
    <row r="488" spans="1:15" ht="12.75">
      <c r="A488" s="125"/>
      <c r="B488" s="127"/>
      <c r="C488" s="128"/>
      <c r="D488" s="127"/>
      <c r="E488" s="270"/>
      <c r="F488" s="270"/>
      <c r="G488" s="270"/>
      <c r="H488" s="143"/>
      <c r="I488" s="24"/>
      <c r="J488" s="24"/>
      <c r="K488" s="24"/>
      <c r="L488" s="24"/>
      <c r="M488" s="24"/>
      <c r="N488" s="24"/>
      <c r="O488" s="24"/>
    </row>
    <row r="489" spans="1:15" ht="3" customHeight="1">
      <c r="A489" s="125"/>
      <c r="B489" s="129"/>
      <c r="C489" s="125"/>
      <c r="D489" s="125"/>
      <c r="E489" s="125"/>
      <c r="F489" s="125"/>
      <c r="G489" s="125"/>
      <c r="H489" s="143"/>
      <c r="I489" s="24"/>
      <c r="J489" s="24"/>
      <c r="K489" s="24"/>
      <c r="L489" s="24"/>
      <c r="M489" s="24"/>
      <c r="N489" s="24"/>
      <c r="O489" s="24"/>
    </row>
    <row r="490" spans="1:15" ht="12.75">
      <c r="A490" s="125"/>
      <c r="B490" s="127"/>
      <c r="C490" s="125"/>
      <c r="D490" s="271"/>
      <c r="E490" s="271"/>
      <c r="F490" s="125"/>
      <c r="G490" s="125"/>
      <c r="H490" s="143"/>
      <c r="I490" s="24"/>
      <c r="J490" s="24"/>
      <c r="K490" s="24"/>
      <c r="L490" s="24"/>
      <c r="M490" s="24"/>
      <c r="N490" s="24"/>
      <c r="O490" s="24"/>
    </row>
    <row r="491" spans="1:15" ht="3" customHeight="1">
      <c r="A491" s="125"/>
      <c r="B491" s="127"/>
      <c r="C491" s="125"/>
      <c r="D491" s="125"/>
      <c r="E491" s="125"/>
      <c r="F491" s="125"/>
      <c r="G491" s="125"/>
      <c r="H491" s="143"/>
      <c r="I491" s="24"/>
      <c r="J491" s="24"/>
      <c r="K491" s="24"/>
      <c r="L491" s="24"/>
      <c r="M491" s="24"/>
      <c r="N491" s="24"/>
      <c r="O491" s="24"/>
    </row>
    <row r="492" spans="1:15" ht="12.75">
      <c r="A492" s="125"/>
      <c r="B492" s="272"/>
      <c r="C492" s="272"/>
      <c r="D492" s="271"/>
      <c r="E492" s="271"/>
      <c r="F492" s="271"/>
      <c r="G492" s="271"/>
      <c r="H492" s="143"/>
      <c r="I492" s="24"/>
      <c r="J492" s="24"/>
      <c r="K492" s="24"/>
      <c r="L492" s="24"/>
      <c r="M492" s="24"/>
      <c r="N492" s="24"/>
      <c r="O492" s="24"/>
    </row>
    <row r="493" spans="1:15" ht="12.75">
      <c r="A493" s="125"/>
      <c r="B493" s="272"/>
      <c r="C493" s="272"/>
      <c r="D493" s="131"/>
      <c r="E493" s="131"/>
      <c r="F493" s="130"/>
      <c r="G493" s="130"/>
      <c r="H493" s="143"/>
      <c r="I493" s="24"/>
      <c r="J493" s="24"/>
      <c r="K493" s="24"/>
      <c r="L493" s="24"/>
      <c r="M493" s="24"/>
      <c r="N493" s="24"/>
      <c r="O493" s="24"/>
    </row>
    <row r="494" spans="1:15" ht="15.75" customHeight="1">
      <c r="A494" s="125"/>
      <c r="B494" s="132"/>
      <c r="C494" s="133"/>
      <c r="D494" s="134"/>
      <c r="E494" s="134"/>
      <c r="F494" s="135"/>
      <c r="G494" s="135"/>
      <c r="H494" s="143"/>
      <c r="I494" s="24"/>
      <c r="J494" s="24"/>
      <c r="K494" s="24"/>
      <c r="L494" s="24"/>
      <c r="M494" s="24"/>
      <c r="N494" s="24"/>
      <c r="O494" s="24"/>
    </row>
    <row r="495" spans="1:15" ht="15.75" customHeight="1">
      <c r="A495" s="125"/>
      <c r="B495" s="132"/>
      <c r="C495" s="133"/>
      <c r="D495" s="134"/>
      <c r="E495" s="134"/>
      <c r="F495" s="135"/>
      <c r="G495" s="135"/>
      <c r="H495" s="143"/>
      <c r="I495" s="24"/>
      <c r="J495" s="24"/>
      <c r="K495" s="24"/>
      <c r="L495" s="24"/>
      <c r="M495" s="24"/>
      <c r="N495" s="24"/>
      <c r="O495" s="24"/>
    </row>
    <row r="496" spans="1:15" ht="15.75" customHeight="1">
      <c r="A496" s="125"/>
      <c r="B496" s="132"/>
      <c r="C496" s="133"/>
      <c r="D496" s="134"/>
      <c r="E496" s="134"/>
      <c r="F496" s="135"/>
      <c r="G496" s="135"/>
      <c r="H496" s="143"/>
      <c r="I496" s="24"/>
      <c r="J496" s="24"/>
      <c r="K496" s="24"/>
      <c r="L496" s="24"/>
      <c r="M496" s="24"/>
      <c r="N496" s="24"/>
      <c r="O496" s="24"/>
    </row>
    <row r="497" spans="1:15" ht="15.75" customHeight="1">
      <c r="A497" s="125"/>
      <c r="B497" s="132"/>
      <c r="C497" s="133"/>
      <c r="D497" s="134"/>
      <c r="E497" s="134"/>
      <c r="F497" s="135"/>
      <c r="G497" s="135"/>
      <c r="H497" s="143"/>
      <c r="I497" s="24"/>
      <c r="J497" s="24"/>
      <c r="K497" s="24"/>
      <c r="L497" s="24"/>
      <c r="M497" s="24"/>
      <c r="N497" s="24"/>
      <c r="O497" s="24"/>
    </row>
    <row r="498" spans="1:15" ht="15.75" customHeight="1">
      <c r="A498" s="125"/>
      <c r="B498" s="132"/>
      <c r="C498" s="136"/>
      <c r="D498" s="134"/>
      <c r="E498" s="134"/>
      <c r="F498" s="135"/>
      <c r="G498" s="135"/>
      <c r="H498" s="143"/>
      <c r="I498" s="24"/>
      <c r="J498" s="24"/>
      <c r="K498" s="24"/>
      <c r="L498" s="24"/>
      <c r="M498" s="24"/>
      <c r="N498" s="24"/>
      <c r="O498" s="24"/>
    </row>
    <row r="499" spans="1:15" ht="15.75" customHeight="1">
      <c r="A499" s="125"/>
      <c r="B499" s="125"/>
      <c r="C499" s="137"/>
      <c r="D499" s="125"/>
      <c r="E499" s="137"/>
      <c r="F499" s="93"/>
      <c r="G499" s="93"/>
      <c r="H499" s="143"/>
      <c r="I499" s="24"/>
      <c r="J499" s="24"/>
      <c r="K499" s="24"/>
      <c r="L499" s="24"/>
      <c r="M499" s="24"/>
      <c r="N499" s="24"/>
      <c r="O499" s="24"/>
    </row>
    <row r="500" spans="1:15" ht="12.75">
      <c r="A500" s="125"/>
      <c r="B500" s="125"/>
      <c r="C500" s="125"/>
      <c r="D500" s="125"/>
      <c r="E500" s="125"/>
      <c r="F500" s="125"/>
      <c r="G500" s="125"/>
      <c r="H500" s="143"/>
      <c r="I500" s="24"/>
      <c r="J500" s="24"/>
      <c r="K500" s="24"/>
      <c r="L500" s="24"/>
      <c r="M500" s="24"/>
      <c r="N500" s="24"/>
      <c r="O500" s="24"/>
    </row>
    <row r="501" spans="1:15" ht="12.75">
      <c r="A501" s="125"/>
      <c r="B501" s="125"/>
      <c r="C501" s="125"/>
      <c r="D501" s="125"/>
      <c r="E501" s="125"/>
      <c r="F501" s="125"/>
      <c r="G501" s="125"/>
      <c r="H501" s="144"/>
      <c r="I501" s="24"/>
      <c r="J501" s="24"/>
      <c r="K501" s="24"/>
      <c r="L501" s="24"/>
      <c r="M501" s="24"/>
      <c r="N501" s="24"/>
      <c r="O501" s="24"/>
    </row>
    <row r="502" spans="1:15" ht="3" customHeight="1">
      <c r="A502" s="125"/>
      <c r="B502" s="125"/>
      <c r="C502" s="125"/>
      <c r="D502" s="125"/>
      <c r="E502" s="125"/>
      <c r="F502" s="125"/>
      <c r="G502" s="125"/>
      <c r="H502" s="143"/>
      <c r="I502" s="24"/>
      <c r="J502" s="24"/>
      <c r="K502" s="24"/>
      <c r="L502" s="24"/>
      <c r="M502" s="24"/>
      <c r="N502" s="24"/>
      <c r="O502" s="24"/>
    </row>
    <row r="503" spans="1:15" ht="12.75">
      <c r="A503" s="125"/>
      <c r="B503" s="127"/>
      <c r="C503" s="128"/>
      <c r="D503" s="127"/>
      <c r="E503" s="270"/>
      <c r="F503" s="270"/>
      <c r="G503" s="270"/>
      <c r="H503" s="143"/>
      <c r="I503" s="24"/>
      <c r="J503" s="24"/>
      <c r="K503" s="24"/>
      <c r="L503" s="24"/>
      <c r="M503" s="24"/>
      <c r="N503" s="24"/>
      <c r="O503" s="24"/>
    </row>
    <row r="504" spans="1:15" ht="3" customHeight="1">
      <c r="A504" s="125"/>
      <c r="B504" s="129"/>
      <c r="C504" s="125"/>
      <c r="D504" s="125"/>
      <c r="E504" s="125"/>
      <c r="F504" s="125"/>
      <c r="G504" s="125"/>
      <c r="H504" s="143"/>
      <c r="I504" s="24"/>
      <c r="J504" s="24"/>
      <c r="K504" s="24"/>
      <c r="L504" s="24"/>
      <c r="M504" s="24"/>
      <c r="N504" s="24"/>
      <c r="O504" s="24"/>
    </row>
    <row r="505" spans="1:15" ht="12.75">
      <c r="A505" s="125"/>
      <c r="B505" s="127"/>
      <c r="C505" s="125"/>
      <c r="D505" s="271"/>
      <c r="E505" s="271"/>
      <c r="F505" s="125"/>
      <c r="G505" s="125"/>
      <c r="H505" s="143"/>
      <c r="I505" s="24"/>
      <c r="J505" s="24"/>
      <c r="K505" s="24"/>
      <c r="L505" s="24"/>
      <c r="M505" s="24"/>
      <c r="N505" s="24"/>
      <c r="O505" s="24"/>
    </row>
    <row r="506" spans="1:15" ht="3" customHeight="1">
      <c r="A506" s="125"/>
      <c r="B506" s="127"/>
      <c r="C506" s="125"/>
      <c r="D506" s="125"/>
      <c r="E506" s="125"/>
      <c r="F506" s="125"/>
      <c r="G506" s="125"/>
      <c r="H506" s="143"/>
      <c r="I506" s="24"/>
      <c r="J506" s="24"/>
      <c r="K506" s="24"/>
      <c r="L506" s="24"/>
      <c r="M506" s="24"/>
      <c r="N506" s="24"/>
      <c r="O506" s="24"/>
    </row>
    <row r="507" spans="1:15" ht="12.75" customHeight="1">
      <c r="A507" s="125"/>
      <c r="B507" s="272"/>
      <c r="C507" s="272"/>
      <c r="D507" s="271"/>
      <c r="E507" s="271"/>
      <c r="F507" s="271"/>
      <c r="G507" s="271"/>
      <c r="H507" s="143"/>
      <c r="I507" s="24"/>
      <c r="J507" s="24"/>
      <c r="K507" s="24"/>
      <c r="L507" s="24"/>
      <c r="M507" s="24"/>
      <c r="N507" s="24"/>
      <c r="O507" s="24"/>
    </row>
    <row r="508" spans="1:15" ht="12.75" customHeight="1">
      <c r="A508" s="125"/>
      <c r="B508" s="272"/>
      <c r="C508" s="272"/>
      <c r="D508" s="131"/>
      <c r="E508" s="131"/>
      <c r="F508" s="130"/>
      <c r="G508" s="130"/>
      <c r="H508" s="143"/>
      <c r="I508" s="24"/>
      <c r="J508" s="24"/>
      <c r="K508" s="24"/>
      <c r="L508" s="24"/>
      <c r="M508" s="24"/>
      <c r="N508" s="24"/>
      <c r="O508" s="24"/>
    </row>
    <row r="509" spans="1:15" ht="15.75" customHeight="1">
      <c r="A509" s="125"/>
      <c r="B509" s="132"/>
      <c r="C509" s="133"/>
      <c r="D509" s="134"/>
      <c r="E509" s="134"/>
      <c r="F509" s="135"/>
      <c r="G509" s="135"/>
      <c r="H509" s="143"/>
      <c r="I509" s="24"/>
      <c r="J509" s="24"/>
      <c r="K509" s="24"/>
      <c r="L509" s="24"/>
      <c r="M509" s="24"/>
      <c r="N509" s="24"/>
      <c r="O509" s="24"/>
    </row>
    <row r="510" spans="1:15" ht="15.75" customHeight="1">
      <c r="A510" s="125"/>
      <c r="B510" s="132"/>
      <c r="C510" s="133"/>
      <c r="D510" s="134"/>
      <c r="E510" s="134"/>
      <c r="F510" s="135"/>
      <c r="G510" s="135"/>
      <c r="H510" s="143"/>
      <c r="I510" s="24"/>
      <c r="J510" s="24"/>
      <c r="K510" s="24"/>
      <c r="L510" s="24"/>
      <c r="M510" s="24"/>
      <c r="N510" s="24"/>
      <c r="O510" s="24"/>
    </row>
    <row r="511" spans="1:15" ht="15.75" customHeight="1">
      <c r="A511" s="125"/>
      <c r="B511" s="132"/>
      <c r="C511" s="133"/>
      <c r="D511" s="134"/>
      <c r="E511" s="134"/>
      <c r="F511" s="135"/>
      <c r="G511" s="135"/>
      <c r="H511" s="143"/>
      <c r="I511" s="24"/>
      <c r="J511" s="24"/>
      <c r="K511" s="24"/>
      <c r="L511" s="24"/>
      <c r="M511" s="24"/>
      <c r="N511" s="24"/>
      <c r="O511" s="24"/>
    </row>
    <row r="512" spans="1:15" ht="15.75" customHeight="1">
      <c r="A512" s="125"/>
      <c r="B512" s="132"/>
      <c r="C512" s="133"/>
      <c r="D512" s="134"/>
      <c r="E512" s="134"/>
      <c r="F512" s="135"/>
      <c r="G512" s="135"/>
      <c r="H512" s="143"/>
      <c r="I512" s="24"/>
      <c r="J512" s="24"/>
      <c r="K512" s="24"/>
      <c r="L512" s="24"/>
      <c r="M512" s="24"/>
      <c r="N512" s="24"/>
      <c r="O512" s="24"/>
    </row>
    <row r="513" spans="1:15" ht="15.75" customHeight="1">
      <c r="A513" s="125"/>
      <c r="B513" s="132"/>
      <c r="C513" s="136"/>
      <c r="D513" s="134"/>
      <c r="E513" s="134"/>
      <c r="F513" s="135"/>
      <c r="G513" s="135"/>
      <c r="H513" s="143"/>
      <c r="I513" s="24"/>
      <c r="J513" s="24"/>
      <c r="K513" s="24"/>
      <c r="L513" s="24"/>
      <c r="M513" s="24"/>
      <c r="N513" s="24"/>
      <c r="O513" s="24"/>
    </row>
    <row r="514" spans="1:15" ht="15.75" customHeight="1">
      <c r="A514" s="125"/>
      <c r="B514" s="125"/>
      <c r="C514" s="137"/>
      <c r="D514" s="125"/>
      <c r="E514" s="137"/>
      <c r="F514" s="93"/>
      <c r="G514" s="93"/>
      <c r="H514" s="143"/>
      <c r="I514" s="24"/>
      <c r="J514" s="24"/>
      <c r="K514" s="24"/>
      <c r="L514" s="24"/>
      <c r="M514" s="24"/>
      <c r="N514" s="24"/>
      <c r="O514" s="24"/>
    </row>
    <row r="515" spans="1:15" ht="12.75">
      <c r="A515" s="125"/>
      <c r="B515" s="125"/>
      <c r="C515" s="125"/>
      <c r="D515" s="125"/>
      <c r="E515" s="125"/>
      <c r="F515" s="125"/>
      <c r="G515" s="125"/>
      <c r="H515" s="143"/>
      <c r="I515" s="24"/>
      <c r="J515" s="24"/>
      <c r="K515" s="24"/>
      <c r="L515" s="24"/>
      <c r="M515" s="24"/>
      <c r="N515" s="24"/>
      <c r="O515" s="24"/>
    </row>
    <row r="516" spans="1:15" ht="12.75">
      <c r="A516" s="125"/>
      <c r="B516" s="125"/>
      <c r="C516" s="125"/>
      <c r="D516" s="125"/>
      <c r="E516" s="125"/>
      <c r="F516" s="125"/>
      <c r="G516" s="125"/>
      <c r="H516" s="143"/>
      <c r="I516" s="24"/>
      <c r="J516" s="24"/>
      <c r="K516" s="24"/>
      <c r="L516" s="24"/>
      <c r="M516" s="24"/>
      <c r="N516" s="24"/>
      <c r="O516" s="24"/>
    </row>
    <row r="517" spans="1:15" ht="3" customHeight="1">
      <c r="A517" s="125"/>
      <c r="B517" s="125"/>
      <c r="C517" s="125"/>
      <c r="D517" s="125"/>
      <c r="E517" s="125"/>
      <c r="F517" s="125"/>
      <c r="G517" s="125"/>
      <c r="H517" s="143"/>
      <c r="I517" s="24"/>
      <c r="J517" s="24"/>
      <c r="K517" s="24"/>
      <c r="L517" s="24"/>
      <c r="M517" s="24"/>
      <c r="N517" s="24"/>
      <c r="O517" s="24"/>
    </row>
    <row r="518" spans="1:15" ht="12.75">
      <c r="A518" s="125"/>
      <c r="B518" s="127"/>
      <c r="C518" s="128"/>
      <c r="D518" s="127"/>
      <c r="E518" s="270"/>
      <c r="F518" s="270"/>
      <c r="G518" s="270"/>
      <c r="H518" s="143"/>
      <c r="I518" s="24"/>
      <c r="J518" s="24"/>
      <c r="K518" s="24"/>
      <c r="L518" s="24"/>
      <c r="M518" s="24"/>
      <c r="N518" s="24"/>
      <c r="O518" s="24"/>
    </row>
    <row r="519" spans="1:15" ht="3" customHeight="1">
      <c r="A519" s="125"/>
      <c r="B519" s="129"/>
      <c r="C519" s="125"/>
      <c r="D519" s="125"/>
      <c r="E519" s="125"/>
      <c r="F519" s="125"/>
      <c r="G519" s="125"/>
      <c r="H519" s="143"/>
      <c r="I519" s="24"/>
      <c r="J519" s="24"/>
      <c r="K519" s="24"/>
      <c r="L519" s="24"/>
      <c r="M519" s="24"/>
      <c r="N519" s="24"/>
      <c r="O519" s="24"/>
    </row>
    <row r="520" spans="1:15" ht="12.75">
      <c r="A520" s="125"/>
      <c r="B520" s="127"/>
      <c r="C520" s="125"/>
      <c r="D520" s="271"/>
      <c r="E520" s="271"/>
      <c r="F520" s="125"/>
      <c r="G520" s="125"/>
      <c r="H520" s="143"/>
      <c r="I520" s="24"/>
      <c r="J520" s="24"/>
      <c r="K520" s="24"/>
      <c r="L520" s="24"/>
      <c r="M520" s="24"/>
      <c r="N520" s="24"/>
      <c r="O520" s="24"/>
    </row>
    <row r="521" spans="1:15" ht="3" customHeight="1">
      <c r="A521" s="125"/>
      <c r="B521" s="127"/>
      <c r="C521" s="125"/>
      <c r="D521" s="125"/>
      <c r="E521" s="125"/>
      <c r="F521" s="125"/>
      <c r="G521" s="125"/>
      <c r="H521" s="143"/>
      <c r="I521" s="24"/>
      <c r="J521" s="24"/>
      <c r="K521" s="24"/>
      <c r="L521" s="24"/>
      <c r="M521" s="24"/>
      <c r="N521" s="24"/>
      <c r="O521" s="24"/>
    </row>
    <row r="522" spans="1:15" ht="12.75" customHeight="1">
      <c r="A522" s="125"/>
      <c r="B522" s="272"/>
      <c r="C522" s="272"/>
      <c r="D522" s="271"/>
      <c r="E522" s="271"/>
      <c r="F522" s="271"/>
      <c r="G522" s="271"/>
      <c r="H522" s="143"/>
      <c r="I522" s="24"/>
      <c r="J522" s="24"/>
      <c r="K522" s="24"/>
      <c r="L522" s="24"/>
      <c r="M522" s="24"/>
      <c r="N522" s="24"/>
      <c r="O522" s="24"/>
    </row>
    <row r="523" spans="1:15" ht="12.75" customHeight="1">
      <c r="A523" s="125"/>
      <c r="B523" s="272"/>
      <c r="C523" s="272"/>
      <c r="D523" s="131"/>
      <c r="E523" s="131"/>
      <c r="F523" s="130"/>
      <c r="G523" s="130"/>
      <c r="H523" s="143"/>
      <c r="I523" s="24"/>
      <c r="J523" s="24"/>
      <c r="K523" s="24"/>
      <c r="L523" s="24"/>
      <c r="M523" s="24"/>
      <c r="N523" s="24"/>
      <c r="O523" s="24"/>
    </row>
    <row r="524" spans="1:15" ht="15.75" customHeight="1">
      <c r="A524" s="125"/>
      <c r="B524" s="132"/>
      <c r="C524" s="133"/>
      <c r="D524" s="134"/>
      <c r="E524" s="134"/>
      <c r="F524" s="135"/>
      <c r="G524" s="135"/>
      <c r="H524" s="143"/>
      <c r="I524" s="24"/>
      <c r="J524" s="24"/>
      <c r="K524" s="24"/>
      <c r="L524" s="24"/>
      <c r="M524" s="24"/>
      <c r="N524" s="24"/>
      <c r="O524" s="24"/>
    </row>
    <row r="525" spans="1:15" ht="15.75" customHeight="1">
      <c r="A525" s="125"/>
      <c r="B525" s="132"/>
      <c r="C525" s="133"/>
      <c r="D525" s="134"/>
      <c r="E525" s="134"/>
      <c r="F525" s="135"/>
      <c r="G525" s="135"/>
      <c r="H525" s="143"/>
      <c r="I525" s="24"/>
      <c r="J525" s="24"/>
      <c r="K525" s="24"/>
      <c r="L525" s="24"/>
      <c r="M525" s="24"/>
      <c r="N525" s="24"/>
      <c r="O525" s="24"/>
    </row>
    <row r="526" spans="1:15" ht="15.75" customHeight="1">
      <c r="A526" s="125"/>
      <c r="B526" s="132"/>
      <c r="C526" s="133"/>
      <c r="D526" s="134"/>
      <c r="E526" s="134"/>
      <c r="F526" s="135"/>
      <c r="G526" s="135"/>
      <c r="H526" s="143"/>
      <c r="I526" s="24"/>
      <c r="J526" s="24"/>
      <c r="K526" s="24"/>
      <c r="L526" s="24"/>
      <c r="M526" s="24"/>
      <c r="N526" s="24"/>
      <c r="O526" s="24"/>
    </row>
    <row r="527" spans="1:15" ht="15.75" customHeight="1">
      <c r="A527" s="125"/>
      <c r="B527" s="132"/>
      <c r="C527" s="133"/>
      <c r="D527" s="134"/>
      <c r="E527" s="134"/>
      <c r="F527" s="135"/>
      <c r="G527" s="135"/>
      <c r="H527" s="143"/>
      <c r="I527" s="24"/>
      <c r="J527" s="24"/>
      <c r="K527" s="24"/>
      <c r="L527" s="24"/>
      <c r="M527" s="24"/>
      <c r="N527" s="24"/>
      <c r="O527" s="24"/>
    </row>
    <row r="528" spans="1:15" ht="15.75" customHeight="1">
      <c r="A528" s="125"/>
      <c r="B528" s="132"/>
      <c r="C528" s="136"/>
      <c r="D528" s="134"/>
      <c r="E528" s="134"/>
      <c r="F528" s="135"/>
      <c r="G528" s="135"/>
      <c r="H528" s="143"/>
      <c r="I528" s="24"/>
      <c r="J528" s="24"/>
      <c r="K528" s="24"/>
      <c r="L528" s="24"/>
      <c r="M528" s="24"/>
      <c r="N528" s="24"/>
      <c r="O528" s="24"/>
    </row>
    <row r="529" spans="1:15" ht="15.75" customHeight="1">
      <c r="A529" s="125"/>
      <c r="B529" s="125"/>
      <c r="C529" s="137"/>
      <c r="D529" s="125"/>
      <c r="E529" s="137"/>
      <c r="F529" s="93"/>
      <c r="G529" s="93"/>
      <c r="H529" s="143"/>
      <c r="I529" s="24"/>
      <c r="J529" s="24"/>
      <c r="K529" s="24"/>
      <c r="L529" s="24"/>
      <c r="M529" s="24"/>
      <c r="N529" s="24"/>
      <c r="O529" s="24"/>
    </row>
    <row r="530" spans="1:15" ht="12.75">
      <c r="A530" s="125"/>
      <c r="B530" s="125"/>
      <c r="C530" s="125"/>
      <c r="D530" s="125"/>
      <c r="E530" s="125"/>
      <c r="F530" s="125"/>
      <c r="G530" s="125"/>
      <c r="H530" s="143"/>
      <c r="I530" s="24"/>
      <c r="J530" s="24"/>
      <c r="K530" s="24"/>
      <c r="L530" s="24"/>
      <c r="M530" s="24"/>
      <c r="N530" s="24"/>
      <c r="O530" s="24"/>
    </row>
    <row r="531" spans="1:15" ht="12.75">
      <c r="A531" s="125"/>
      <c r="B531" s="125"/>
      <c r="C531" s="125"/>
      <c r="D531" s="125"/>
      <c r="E531" s="125"/>
      <c r="F531" s="125"/>
      <c r="G531" s="125"/>
      <c r="H531" s="143"/>
      <c r="I531" s="24"/>
      <c r="J531" s="24"/>
      <c r="K531" s="24"/>
      <c r="L531" s="24"/>
      <c r="M531" s="24"/>
      <c r="N531" s="24"/>
      <c r="O531" s="24"/>
    </row>
    <row r="532" spans="1:15" ht="3" customHeight="1">
      <c r="A532" s="125"/>
      <c r="B532" s="125"/>
      <c r="C532" s="125"/>
      <c r="D532" s="125"/>
      <c r="E532" s="125"/>
      <c r="F532" s="125"/>
      <c r="G532" s="125"/>
      <c r="H532" s="143"/>
      <c r="I532" s="24"/>
      <c r="J532" s="24"/>
      <c r="K532" s="24"/>
      <c r="L532" s="24"/>
      <c r="M532" s="24"/>
      <c r="N532" s="24"/>
      <c r="O532" s="24"/>
    </row>
    <row r="533" spans="1:15" ht="12.75">
      <c r="A533" s="125"/>
      <c r="B533" s="127"/>
      <c r="C533" s="128"/>
      <c r="D533" s="127"/>
      <c r="E533" s="270"/>
      <c r="F533" s="270"/>
      <c r="G533" s="270"/>
      <c r="H533" s="143"/>
      <c r="I533" s="24"/>
      <c r="J533" s="24"/>
      <c r="K533" s="24"/>
      <c r="L533" s="24"/>
      <c r="M533" s="24"/>
      <c r="N533" s="24"/>
      <c r="O533" s="24"/>
    </row>
    <row r="534" spans="1:15" ht="3" customHeight="1">
      <c r="A534" s="125"/>
      <c r="B534" s="129"/>
      <c r="C534" s="125"/>
      <c r="D534" s="125"/>
      <c r="E534" s="125"/>
      <c r="F534" s="125"/>
      <c r="G534" s="125"/>
      <c r="H534" s="143"/>
      <c r="I534" s="24"/>
      <c r="J534" s="24"/>
      <c r="K534" s="24"/>
      <c r="L534" s="24"/>
      <c r="M534" s="24"/>
      <c r="N534" s="24"/>
      <c r="O534" s="24"/>
    </row>
    <row r="535" spans="1:15" ht="12.75">
      <c r="A535" s="125"/>
      <c r="B535" s="127"/>
      <c r="C535" s="125"/>
      <c r="D535" s="271"/>
      <c r="E535" s="271"/>
      <c r="F535" s="125"/>
      <c r="G535" s="125"/>
      <c r="H535" s="143"/>
      <c r="I535" s="24"/>
      <c r="J535" s="24"/>
      <c r="K535" s="24"/>
      <c r="L535" s="24"/>
      <c r="M535" s="24"/>
      <c r="N535" s="24"/>
      <c r="O535" s="24"/>
    </row>
    <row r="536" spans="1:15" ht="3" customHeight="1">
      <c r="A536" s="125"/>
      <c r="B536" s="127"/>
      <c r="C536" s="125"/>
      <c r="D536" s="125"/>
      <c r="E536" s="125"/>
      <c r="F536" s="125"/>
      <c r="G536" s="125"/>
      <c r="H536" s="143"/>
      <c r="I536" s="24"/>
      <c r="J536" s="24"/>
      <c r="K536" s="24"/>
      <c r="L536" s="24"/>
      <c r="M536" s="24"/>
      <c r="N536" s="24"/>
      <c r="O536" s="24"/>
    </row>
    <row r="537" spans="1:15" ht="12.75" customHeight="1">
      <c r="A537" s="125"/>
      <c r="B537" s="272"/>
      <c r="C537" s="272"/>
      <c r="D537" s="271"/>
      <c r="E537" s="271"/>
      <c r="F537" s="271"/>
      <c r="G537" s="271"/>
      <c r="H537" s="143"/>
      <c r="I537" s="24"/>
      <c r="J537" s="24"/>
      <c r="K537" s="24"/>
      <c r="L537" s="24"/>
      <c r="M537" s="24"/>
      <c r="N537" s="24"/>
      <c r="O537" s="24"/>
    </row>
    <row r="538" spans="1:15" ht="12.75" customHeight="1">
      <c r="A538" s="125"/>
      <c r="B538" s="272"/>
      <c r="C538" s="272"/>
      <c r="D538" s="131"/>
      <c r="E538" s="131"/>
      <c r="F538" s="130"/>
      <c r="G538" s="130"/>
      <c r="H538" s="143"/>
      <c r="I538" s="24"/>
      <c r="J538" s="24"/>
      <c r="K538" s="24"/>
      <c r="L538" s="24"/>
      <c r="M538" s="24"/>
      <c r="N538" s="24"/>
      <c r="O538" s="24"/>
    </row>
    <row r="539" spans="1:15" ht="15.75" customHeight="1">
      <c r="A539" s="125"/>
      <c r="B539" s="132"/>
      <c r="C539" s="133"/>
      <c r="D539" s="134"/>
      <c r="E539" s="134"/>
      <c r="F539" s="135"/>
      <c r="G539" s="135"/>
      <c r="H539" s="143"/>
      <c r="I539" s="24"/>
      <c r="J539" s="24"/>
      <c r="K539" s="24"/>
      <c r="L539" s="24"/>
      <c r="M539" s="24"/>
      <c r="N539" s="24"/>
      <c r="O539" s="24"/>
    </row>
    <row r="540" spans="1:15" ht="15.75" customHeight="1">
      <c r="A540" s="125"/>
      <c r="B540" s="132"/>
      <c r="C540" s="133"/>
      <c r="D540" s="134"/>
      <c r="E540" s="134"/>
      <c r="F540" s="135"/>
      <c r="G540" s="135"/>
      <c r="H540" s="143"/>
      <c r="I540" s="24"/>
      <c r="J540" s="24"/>
      <c r="K540" s="24"/>
      <c r="L540" s="24"/>
      <c r="M540" s="24"/>
      <c r="N540" s="24"/>
      <c r="O540" s="24"/>
    </row>
    <row r="541" spans="1:15" ht="15.75" customHeight="1">
      <c r="A541" s="125"/>
      <c r="B541" s="132"/>
      <c r="C541" s="133"/>
      <c r="D541" s="134"/>
      <c r="E541" s="134"/>
      <c r="F541" s="135"/>
      <c r="G541" s="135"/>
      <c r="H541" s="143"/>
      <c r="I541" s="24"/>
      <c r="J541" s="24"/>
      <c r="K541" s="24"/>
      <c r="L541" s="24"/>
      <c r="M541" s="24"/>
      <c r="N541" s="24"/>
      <c r="O541" s="24"/>
    </row>
    <row r="542" spans="1:15" ht="15.75" customHeight="1">
      <c r="A542" s="125"/>
      <c r="B542" s="132"/>
      <c r="C542" s="133"/>
      <c r="D542" s="134"/>
      <c r="E542" s="134"/>
      <c r="F542" s="135"/>
      <c r="G542" s="135"/>
      <c r="H542" s="143"/>
      <c r="I542" s="24"/>
      <c r="J542" s="24"/>
      <c r="K542" s="24"/>
      <c r="L542" s="24"/>
      <c r="M542" s="24"/>
      <c r="N542" s="24"/>
      <c r="O542" s="24"/>
    </row>
    <row r="543" spans="1:15" ht="15.75" customHeight="1">
      <c r="A543" s="125"/>
      <c r="B543" s="132"/>
      <c r="C543" s="136"/>
      <c r="D543" s="134"/>
      <c r="E543" s="134"/>
      <c r="F543" s="135"/>
      <c r="G543" s="135"/>
      <c r="H543" s="143"/>
      <c r="I543" s="24"/>
      <c r="J543" s="24"/>
      <c r="K543" s="24"/>
      <c r="L543" s="24"/>
      <c r="M543" s="24"/>
      <c r="N543" s="24"/>
      <c r="O543" s="24"/>
    </row>
    <row r="544" spans="1:15" ht="15.75" customHeight="1">
      <c r="A544" s="125"/>
      <c r="B544" s="125"/>
      <c r="C544" s="137"/>
      <c r="D544" s="125"/>
      <c r="E544" s="137"/>
      <c r="F544" s="93"/>
      <c r="G544" s="93"/>
      <c r="H544" s="143"/>
      <c r="I544" s="24"/>
      <c r="J544" s="24"/>
      <c r="K544" s="24"/>
      <c r="L544" s="24"/>
      <c r="M544" s="24"/>
      <c r="N544" s="24"/>
      <c r="O544" s="24"/>
    </row>
    <row r="545" spans="1:15" ht="12.75">
      <c r="A545" s="125"/>
      <c r="B545" s="125"/>
      <c r="C545" s="125"/>
      <c r="D545" s="125"/>
      <c r="E545" s="125"/>
      <c r="F545" s="125"/>
      <c r="G545" s="125"/>
      <c r="H545" s="143"/>
      <c r="I545" s="24"/>
      <c r="J545" s="24"/>
      <c r="K545" s="24"/>
      <c r="L545" s="24"/>
      <c r="M545" s="24"/>
      <c r="N545" s="24"/>
      <c r="O545" s="24"/>
    </row>
    <row r="546" spans="1:15" ht="12.75">
      <c r="A546" s="125"/>
      <c r="B546" s="125"/>
      <c r="C546" s="125"/>
      <c r="D546" s="125"/>
      <c r="E546" s="125"/>
      <c r="F546" s="125"/>
      <c r="G546" s="125"/>
      <c r="H546" s="143"/>
      <c r="I546" s="24"/>
      <c r="J546" s="24"/>
      <c r="K546" s="24"/>
      <c r="L546" s="24"/>
      <c r="M546" s="24"/>
      <c r="N546" s="24"/>
      <c r="O546" s="24"/>
    </row>
    <row r="547" spans="1:15" ht="12.75">
      <c r="A547" s="125"/>
      <c r="B547" s="125"/>
      <c r="C547" s="125"/>
      <c r="D547" s="125"/>
      <c r="E547" s="125"/>
      <c r="F547" s="125"/>
      <c r="G547" s="125"/>
      <c r="H547" s="143"/>
      <c r="I547" s="24"/>
      <c r="J547" s="24"/>
      <c r="K547" s="24"/>
      <c r="L547" s="24"/>
      <c r="M547" s="24"/>
      <c r="N547" s="24"/>
      <c r="O547" s="24"/>
    </row>
    <row r="548" spans="1:15" ht="12.75">
      <c r="A548" s="125"/>
      <c r="B548" s="125"/>
      <c r="C548" s="125"/>
      <c r="D548" s="125"/>
      <c r="E548" s="125"/>
      <c r="F548" s="125"/>
      <c r="G548" s="125"/>
      <c r="H548" s="143"/>
      <c r="I548" s="24"/>
      <c r="J548" s="24"/>
      <c r="K548" s="24"/>
      <c r="L548" s="24"/>
      <c r="M548" s="24"/>
      <c r="N548" s="24"/>
      <c r="O548" s="24"/>
    </row>
    <row r="549" spans="1:15" ht="24.75" customHeight="1">
      <c r="A549" s="93"/>
      <c r="B549" s="93"/>
      <c r="C549" s="93"/>
      <c r="D549" s="93"/>
      <c r="E549" s="93"/>
      <c r="F549" s="93"/>
      <c r="G549" s="93"/>
      <c r="H549" s="145"/>
      <c r="I549" s="24"/>
      <c r="J549" s="24"/>
      <c r="K549" s="24"/>
      <c r="L549" s="24"/>
      <c r="M549" s="24"/>
      <c r="N549" s="24"/>
      <c r="O549" s="24"/>
    </row>
    <row r="550" spans="1:15" ht="24.75" customHeight="1">
      <c r="A550" s="93"/>
      <c r="B550" s="93"/>
      <c r="C550" s="93"/>
      <c r="D550" s="93"/>
      <c r="E550" s="93"/>
      <c r="F550" s="93"/>
      <c r="G550" s="93"/>
      <c r="H550" s="145"/>
      <c r="I550" s="24"/>
      <c r="J550" s="24"/>
      <c r="K550" s="24"/>
      <c r="L550" s="24"/>
      <c r="M550" s="24"/>
      <c r="N550" s="24"/>
      <c r="O550" s="24"/>
    </row>
    <row r="551" spans="1:15" ht="24.75" customHeight="1">
      <c r="A551" s="93"/>
      <c r="B551" s="93"/>
      <c r="C551" s="93"/>
      <c r="D551" s="93"/>
      <c r="E551" s="93"/>
      <c r="F551" s="93"/>
      <c r="G551" s="93"/>
      <c r="H551" s="145"/>
      <c r="I551" s="24"/>
      <c r="J551" s="24"/>
      <c r="K551" s="24"/>
      <c r="L551" s="24"/>
      <c r="M551" s="24"/>
      <c r="N551" s="24"/>
      <c r="O551" s="24"/>
    </row>
    <row r="552" spans="1:15" ht="24.75" customHeight="1">
      <c r="A552" s="93"/>
      <c r="B552" s="93"/>
      <c r="C552" s="93"/>
      <c r="D552" s="93"/>
      <c r="E552" s="93"/>
      <c r="F552" s="93"/>
      <c r="G552" s="93"/>
      <c r="H552" s="145"/>
      <c r="I552" s="24"/>
      <c r="J552" s="24"/>
      <c r="K552" s="24"/>
      <c r="L552" s="24"/>
      <c r="M552" s="24"/>
      <c r="N552" s="24"/>
      <c r="O552" s="24"/>
    </row>
    <row r="553" spans="1:15" ht="24.75" customHeight="1">
      <c r="A553" s="93"/>
      <c r="B553" s="93"/>
      <c r="C553" s="93"/>
      <c r="D553" s="93"/>
      <c r="E553" s="93"/>
      <c r="F553" s="93"/>
      <c r="G553" s="93"/>
      <c r="H553" s="145"/>
      <c r="I553" s="24"/>
      <c r="J553" s="24"/>
      <c r="K553" s="24"/>
      <c r="L553" s="24"/>
      <c r="M553" s="24"/>
      <c r="N553" s="24"/>
      <c r="O553" s="24"/>
    </row>
    <row r="554" spans="1:15" ht="24.75" customHeight="1">
      <c r="A554" s="93"/>
      <c r="B554" s="93"/>
      <c r="C554" s="93"/>
      <c r="D554" s="93"/>
      <c r="E554" s="93"/>
      <c r="F554" s="93"/>
      <c r="G554" s="93"/>
      <c r="H554" s="145"/>
      <c r="I554" s="24"/>
      <c r="J554" s="24"/>
      <c r="K554" s="24"/>
      <c r="L554" s="24"/>
      <c r="M554" s="24"/>
      <c r="N554" s="24"/>
      <c r="O554" s="24"/>
    </row>
    <row r="555" spans="1:15" ht="24.75" customHeight="1">
      <c r="A555" s="93"/>
      <c r="B555" s="93"/>
      <c r="C555" s="93"/>
      <c r="D555" s="93"/>
      <c r="E555" s="93"/>
      <c r="F555" s="93"/>
      <c r="G555" s="93"/>
      <c r="H555" s="145"/>
      <c r="I555" s="24"/>
      <c r="J555" s="24"/>
      <c r="K555" s="24"/>
      <c r="L555" s="24"/>
      <c r="M555" s="24"/>
      <c r="N555" s="24"/>
      <c r="O555" s="24"/>
    </row>
    <row r="556" spans="1:15" ht="24.75" customHeight="1">
      <c r="A556" s="93"/>
      <c r="B556" s="93"/>
      <c r="C556" s="93"/>
      <c r="D556" s="93"/>
      <c r="E556" s="93"/>
      <c r="F556" s="93"/>
      <c r="G556" s="93"/>
      <c r="H556" s="145"/>
      <c r="I556" s="24"/>
      <c r="J556" s="24"/>
      <c r="K556" s="24"/>
      <c r="L556" s="24"/>
      <c r="M556" s="24"/>
      <c r="N556" s="24"/>
      <c r="O556" s="24"/>
    </row>
    <row r="557" spans="1:15" ht="24.75" customHeight="1">
      <c r="A557" s="93"/>
      <c r="B557" s="93"/>
      <c r="C557" s="93"/>
      <c r="D557" s="93"/>
      <c r="E557" s="93"/>
      <c r="F557" s="93"/>
      <c r="G557" s="93"/>
      <c r="H557" s="145"/>
      <c r="I557" s="24"/>
      <c r="J557" s="24"/>
      <c r="K557" s="24"/>
      <c r="L557" s="24"/>
      <c r="M557" s="24"/>
      <c r="N557" s="24"/>
      <c r="O557" s="24"/>
    </row>
    <row r="558" spans="1:15" ht="24.75" customHeight="1">
      <c r="A558" s="93"/>
      <c r="B558" s="93"/>
      <c r="C558" s="93"/>
      <c r="D558" s="93"/>
      <c r="E558" s="93"/>
      <c r="F558" s="93"/>
      <c r="G558" s="93"/>
      <c r="H558" s="145"/>
      <c r="I558" s="24"/>
      <c r="J558" s="24"/>
      <c r="K558" s="24"/>
      <c r="L558" s="24"/>
      <c r="M558" s="24"/>
      <c r="N558" s="24"/>
      <c r="O558" s="24"/>
    </row>
    <row r="559" spans="1:15" ht="24.75" customHeight="1">
      <c r="A559" s="93"/>
      <c r="B559" s="93"/>
      <c r="C559" s="93"/>
      <c r="D559" s="93"/>
      <c r="E559" s="93"/>
      <c r="F559" s="93"/>
      <c r="G559" s="93"/>
      <c r="H559" s="145"/>
      <c r="I559" s="24"/>
      <c r="J559" s="24"/>
      <c r="K559" s="24"/>
      <c r="L559" s="24"/>
      <c r="M559" s="24"/>
      <c r="N559" s="24"/>
      <c r="O559" s="24"/>
    </row>
    <row r="560" spans="1:15" ht="24.75" customHeight="1">
      <c r="A560" s="93"/>
      <c r="B560" s="93"/>
      <c r="C560" s="93"/>
      <c r="D560" s="93"/>
      <c r="E560" s="93"/>
      <c r="F560" s="93"/>
      <c r="G560" s="93"/>
      <c r="H560" s="145"/>
      <c r="I560" s="24"/>
      <c r="J560" s="24"/>
      <c r="K560" s="24"/>
      <c r="L560" s="24"/>
      <c r="M560" s="24"/>
      <c r="N560" s="24"/>
      <c r="O560" s="24"/>
    </row>
    <row r="561" spans="1:15" ht="24.75" customHeight="1">
      <c r="A561" s="93"/>
      <c r="B561" s="93"/>
      <c r="C561" s="93"/>
      <c r="D561" s="93"/>
      <c r="E561" s="93"/>
      <c r="F561" s="93"/>
      <c r="G561" s="93"/>
      <c r="H561" s="145"/>
      <c r="I561" s="24"/>
      <c r="J561" s="24"/>
      <c r="K561" s="24"/>
      <c r="L561" s="24"/>
      <c r="M561" s="24"/>
      <c r="N561" s="24"/>
      <c r="O561" s="24"/>
    </row>
    <row r="562" spans="1:15" ht="24.75" customHeight="1">
      <c r="A562" s="93"/>
      <c r="B562" s="93"/>
      <c r="C562" s="93"/>
      <c r="D562" s="93"/>
      <c r="E562" s="93"/>
      <c r="F562" s="93"/>
      <c r="G562" s="93"/>
      <c r="H562" s="145"/>
      <c r="I562" s="24"/>
      <c r="J562" s="24"/>
      <c r="K562" s="24"/>
      <c r="L562" s="24"/>
      <c r="M562" s="24"/>
      <c r="N562" s="24"/>
      <c r="O562" s="24"/>
    </row>
  </sheetData>
  <sheetProtection/>
  <mergeCells count="213">
    <mergeCell ref="E458:G458"/>
    <mergeCell ref="D460:E460"/>
    <mergeCell ref="B462:B463"/>
    <mergeCell ref="C462:C463"/>
    <mergeCell ref="D462:E462"/>
    <mergeCell ref="F462:G462"/>
    <mergeCell ref="E443:G443"/>
    <mergeCell ref="D445:E445"/>
    <mergeCell ref="B447:B448"/>
    <mergeCell ref="C447:C448"/>
    <mergeCell ref="D447:E447"/>
    <mergeCell ref="F447:G447"/>
    <mergeCell ref="E428:G428"/>
    <mergeCell ref="D430:E430"/>
    <mergeCell ref="B432:B433"/>
    <mergeCell ref="C432:C433"/>
    <mergeCell ref="D432:E432"/>
    <mergeCell ref="F432:G432"/>
    <mergeCell ref="E413:G413"/>
    <mergeCell ref="D415:E415"/>
    <mergeCell ref="B417:B418"/>
    <mergeCell ref="C417:C418"/>
    <mergeCell ref="D417:E417"/>
    <mergeCell ref="F417:G417"/>
    <mergeCell ref="E398:G398"/>
    <mergeCell ref="D400:E400"/>
    <mergeCell ref="B402:B403"/>
    <mergeCell ref="C402:C403"/>
    <mergeCell ref="D402:E402"/>
    <mergeCell ref="F402:G402"/>
    <mergeCell ref="E383:G383"/>
    <mergeCell ref="D385:E385"/>
    <mergeCell ref="B387:B388"/>
    <mergeCell ref="C387:C388"/>
    <mergeCell ref="D387:E387"/>
    <mergeCell ref="F387:G387"/>
    <mergeCell ref="E368:G368"/>
    <mergeCell ref="D370:E370"/>
    <mergeCell ref="B372:B373"/>
    <mergeCell ref="C372:C373"/>
    <mergeCell ref="D372:E372"/>
    <mergeCell ref="F372:G372"/>
    <mergeCell ref="E353:G353"/>
    <mergeCell ref="D355:E355"/>
    <mergeCell ref="B357:B358"/>
    <mergeCell ref="C357:C358"/>
    <mergeCell ref="D357:E357"/>
    <mergeCell ref="F357:G357"/>
    <mergeCell ref="E338:G338"/>
    <mergeCell ref="D340:E340"/>
    <mergeCell ref="B342:B343"/>
    <mergeCell ref="C342:C343"/>
    <mergeCell ref="D342:E342"/>
    <mergeCell ref="F342:G342"/>
    <mergeCell ref="E323:G323"/>
    <mergeCell ref="D325:E325"/>
    <mergeCell ref="B327:B328"/>
    <mergeCell ref="C327:C328"/>
    <mergeCell ref="D327:E327"/>
    <mergeCell ref="F327:G327"/>
    <mergeCell ref="E308:G308"/>
    <mergeCell ref="D310:E310"/>
    <mergeCell ref="B312:B313"/>
    <mergeCell ref="C312:C313"/>
    <mergeCell ref="D312:E312"/>
    <mergeCell ref="F312:G312"/>
    <mergeCell ref="E293:G293"/>
    <mergeCell ref="D295:E295"/>
    <mergeCell ref="B297:B298"/>
    <mergeCell ref="C297:C298"/>
    <mergeCell ref="D297:E297"/>
    <mergeCell ref="F297:G297"/>
    <mergeCell ref="E278:G278"/>
    <mergeCell ref="D280:E280"/>
    <mergeCell ref="B282:B283"/>
    <mergeCell ref="C282:C283"/>
    <mergeCell ref="D282:E282"/>
    <mergeCell ref="F282:G282"/>
    <mergeCell ref="E263:G263"/>
    <mergeCell ref="D265:E265"/>
    <mergeCell ref="B267:B268"/>
    <mergeCell ref="C267:C268"/>
    <mergeCell ref="D267:E267"/>
    <mergeCell ref="F267:G267"/>
    <mergeCell ref="E248:G248"/>
    <mergeCell ref="D250:E250"/>
    <mergeCell ref="B252:B253"/>
    <mergeCell ref="C252:C253"/>
    <mergeCell ref="D252:E252"/>
    <mergeCell ref="F252:G252"/>
    <mergeCell ref="E233:G233"/>
    <mergeCell ref="D235:E235"/>
    <mergeCell ref="B237:B238"/>
    <mergeCell ref="C237:C238"/>
    <mergeCell ref="D237:E237"/>
    <mergeCell ref="F237:G237"/>
    <mergeCell ref="E218:G218"/>
    <mergeCell ref="D220:E220"/>
    <mergeCell ref="B222:B223"/>
    <mergeCell ref="C222:C223"/>
    <mergeCell ref="D222:E222"/>
    <mergeCell ref="F222:G222"/>
    <mergeCell ref="E203:G203"/>
    <mergeCell ref="D205:E205"/>
    <mergeCell ref="B207:B208"/>
    <mergeCell ref="C207:C208"/>
    <mergeCell ref="D207:E207"/>
    <mergeCell ref="F207:G207"/>
    <mergeCell ref="F177:G177"/>
    <mergeCell ref="E188:G188"/>
    <mergeCell ref="D190:E190"/>
    <mergeCell ref="B192:B193"/>
    <mergeCell ref="C192:C193"/>
    <mergeCell ref="D192:E192"/>
    <mergeCell ref="F192:G192"/>
    <mergeCell ref="E73:G73"/>
    <mergeCell ref="B77:B78"/>
    <mergeCell ref="E173:G173"/>
    <mergeCell ref="B92:B93"/>
    <mergeCell ref="C92:C93"/>
    <mergeCell ref="B102:B103"/>
    <mergeCell ref="C102:C103"/>
    <mergeCell ref="D102:E102"/>
    <mergeCell ref="F102:G102"/>
    <mergeCell ref="E113:G113"/>
    <mergeCell ref="C2:C4"/>
    <mergeCell ref="D17:E17"/>
    <mergeCell ref="F17:G17"/>
    <mergeCell ref="C17:C18"/>
    <mergeCell ref="E13:G13"/>
    <mergeCell ref="F7:G7"/>
    <mergeCell ref="F9:G9"/>
    <mergeCell ref="D7:E7"/>
    <mergeCell ref="D9:E9"/>
    <mergeCell ref="B17:B18"/>
    <mergeCell ref="E28:G28"/>
    <mergeCell ref="B32:B33"/>
    <mergeCell ref="C32:C33"/>
    <mergeCell ref="D32:E32"/>
    <mergeCell ref="F32:G32"/>
    <mergeCell ref="D115:E115"/>
    <mergeCell ref="B117:B118"/>
    <mergeCell ref="C117:C118"/>
    <mergeCell ref="D117:E117"/>
    <mergeCell ref="F117:G117"/>
    <mergeCell ref="E128:G128"/>
    <mergeCell ref="D130:E130"/>
    <mergeCell ref="B132:B133"/>
    <mergeCell ref="C132:C133"/>
    <mergeCell ref="D132:E132"/>
    <mergeCell ref="F132:G132"/>
    <mergeCell ref="E143:G143"/>
    <mergeCell ref="D145:E145"/>
    <mergeCell ref="B147:B148"/>
    <mergeCell ref="C147:C148"/>
    <mergeCell ref="D147:E147"/>
    <mergeCell ref="F147:G147"/>
    <mergeCell ref="E158:G158"/>
    <mergeCell ref="D160:E160"/>
    <mergeCell ref="B162:B163"/>
    <mergeCell ref="C162:C163"/>
    <mergeCell ref="D162:E162"/>
    <mergeCell ref="F162:G162"/>
    <mergeCell ref="E473:G473"/>
    <mergeCell ref="D175:E175"/>
    <mergeCell ref="B177:B178"/>
    <mergeCell ref="C177:C178"/>
    <mergeCell ref="D177:E177"/>
    <mergeCell ref="D475:E475"/>
    <mergeCell ref="B477:B478"/>
    <mergeCell ref="C477:C478"/>
    <mergeCell ref="D477:E477"/>
    <mergeCell ref="F477:G477"/>
    <mergeCell ref="B492:B493"/>
    <mergeCell ref="C492:C493"/>
    <mergeCell ref="D492:E492"/>
    <mergeCell ref="F492:G492"/>
    <mergeCell ref="B507:B508"/>
    <mergeCell ref="C507:C508"/>
    <mergeCell ref="D507:E507"/>
    <mergeCell ref="F507:G507"/>
    <mergeCell ref="B522:B523"/>
    <mergeCell ref="C522:C523"/>
    <mergeCell ref="D522:E522"/>
    <mergeCell ref="F522:G522"/>
    <mergeCell ref="E518:G518"/>
    <mergeCell ref="D520:E520"/>
    <mergeCell ref="B537:B538"/>
    <mergeCell ref="C537:C538"/>
    <mergeCell ref="D537:E537"/>
    <mergeCell ref="F537:G537"/>
    <mergeCell ref="E533:G533"/>
    <mergeCell ref="D535:E535"/>
    <mergeCell ref="E503:G503"/>
    <mergeCell ref="D505:E505"/>
    <mergeCell ref="E488:G488"/>
    <mergeCell ref="D490:E490"/>
    <mergeCell ref="E43:G43"/>
    <mergeCell ref="B47:B48"/>
    <mergeCell ref="C47:C48"/>
    <mergeCell ref="D47:E47"/>
    <mergeCell ref="F47:G47"/>
    <mergeCell ref="E58:G58"/>
    <mergeCell ref="B62:B63"/>
    <mergeCell ref="C62:C63"/>
    <mergeCell ref="F62:G62"/>
    <mergeCell ref="D62:E62"/>
    <mergeCell ref="D92:E92"/>
    <mergeCell ref="F92:G92"/>
    <mergeCell ref="C77:C78"/>
    <mergeCell ref="D77:E77"/>
    <mergeCell ref="F77:G77"/>
    <mergeCell ref="E88:G88"/>
  </mergeCells>
  <conditionalFormatting sqref="F24:G24 F69:G69 F39:G39 F54:G54 F84:G84 F99:G99">
    <cfRule type="cellIs" priority="1" dxfId="1" operator="greaterThan" stopIfTrue="1">
      <formula>3</formula>
    </cfRule>
    <cfRule type="cellIs" priority="2" dxfId="0" operator="lessThanOrEqual" stopIfTrue="1">
      <formula>3</formula>
    </cfRule>
  </conditionalFormatting>
  <printOptions/>
  <pageMargins left="0.5" right="0.5" top="0.6" bottom="0.6" header="0.5" footer="0.5"/>
  <pageSetup fitToHeight="0" fitToWidth="1" horizontalDpi="300" verticalDpi="300" orientation="portrait" r:id="rId3"/>
  <rowBreaks count="1" manualBreakCount="1">
    <brk id="5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dimension ref="A1:O173"/>
  <sheetViews>
    <sheetView showRowColHeaders="0" zoomScaleSheetLayoutView="75" zoomScalePageLayoutView="0" workbookViewId="0" topLeftCell="A8">
      <selection activeCell="C8" sqref="C8:E52"/>
    </sheetView>
  </sheetViews>
  <sheetFormatPr defaultColWidth="9.140625" defaultRowHeight="12.75"/>
  <cols>
    <col min="1" max="1" width="1.28515625" style="0" customWidth="1"/>
    <col min="2" max="2" width="5.28125" style="0" customWidth="1"/>
    <col min="3" max="3" width="38.28125" style="0" customWidth="1"/>
    <col min="4" max="5" width="10.7109375" style="0" customWidth="1"/>
    <col min="11" max="15" width="25.7109375" style="0" customWidth="1"/>
  </cols>
  <sheetData>
    <row r="1" spans="1:15" ht="4.5" customHeight="1">
      <c r="A1" s="91"/>
      <c r="B1" s="62"/>
      <c r="C1" s="92" t="s">
        <v>6</v>
      </c>
      <c r="D1" s="62"/>
      <c r="E1" s="62"/>
      <c r="F1" s="34"/>
      <c r="G1" s="34"/>
      <c r="H1" s="34"/>
      <c r="I1" s="34"/>
      <c r="J1" s="34"/>
      <c r="K1" s="24"/>
      <c r="L1" s="24"/>
      <c r="M1" s="24"/>
      <c r="N1" s="24"/>
      <c r="O1" s="24"/>
    </row>
    <row r="2" spans="1:15" ht="15" customHeight="1">
      <c r="A2" s="62"/>
      <c r="B2" s="94"/>
      <c r="C2" s="280" t="s">
        <v>77</v>
      </c>
      <c r="D2" s="95"/>
      <c r="E2" s="96"/>
      <c r="F2" s="93"/>
      <c r="G2" s="35"/>
      <c r="H2" s="35"/>
      <c r="I2" s="35"/>
      <c r="J2" s="35"/>
      <c r="K2" s="24"/>
      <c r="L2" s="24"/>
      <c r="M2" s="24"/>
      <c r="N2" s="24"/>
      <c r="O2" s="24"/>
    </row>
    <row r="3" spans="1:15" ht="15" customHeight="1">
      <c r="A3" s="62"/>
      <c r="B3" s="97"/>
      <c r="C3" s="281"/>
      <c r="D3" s="42"/>
      <c r="E3" s="99"/>
      <c r="F3" s="93"/>
      <c r="G3" s="35"/>
      <c r="H3" s="35"/>
      <c r="I3" s="35"/>
      <c r="J3" s="35"/>
      <c r="K3" s="24"/>
      <c r="L3" s="24"/>
      <c r="M3" s="24"/>
      <c r="N3" s="24"/>
      <c r="O3" s="24"/>
    </row>
    <row r="4" spans="1:15" ht="12" customHeight="1">
      <c r="A4" s="34"/>
      <c r="B4" s="100"/>
      <c r="C4" s="282"/>
      <c r="D4" s="105"/>
      <c r="E4" s="106"/>
      <c r="F4" s="93"/>
      <c r="G4" s="35"/>
      <c r="H4" s="35"/>
      <c r="I4" s="35"/>
      <c r="J4" s="35"/>
      <c r="K4" s="24"/>
      <c r="L4" s="24"/>
      <c r="M4" s="24"/>
      <c r="N4" s="24"/>
      <c r="O4" s="24"/>
    </row>
    <row r="5" spans="1:15" ht="12.75">
      <c r="A5" s="101"/>
      <c r="B5" s="279" t="s">
        <v>5</v>
      </c>
      <c r="C5" s="279" t="s">
        <v>0</v>
      </c>
      <c r="D5" s="278" t="s">
        <v>2</v>
      </c>
      <c r="E5" s="278"/>
      <c r="F5" s="93"/>
      <c r="G5" s="35"/>
      <c r="H5" s="35"/>
      <c r="I5" s="35"/>
      <c r="J5" s="35"/>
      <c r="K5" s="24"/>
      <c r="L5" s="24"/>
      <c r="M5" s="24"/>
      <c r="N5" s="24"/>
      <c r="O5" s="24"/>
    </row>
    <row r="6" spans="1:15" ht="12.75">
      <c r="A6" s="101"/>
      <c r="B6" s="257"/>
      <c r="C6" s="257"/>
      <c r="D6" s="110" t="s">
        <v>3</v>
      </c>
      <c r="E6" s="110" t="s">
        <v>4</v>
      </c>
      <c r="F6" s="93"/>
      <c r="G6" s="35"/>
      <c r="H6" s="35"/>
      <c r="I6" s="35"/>
      <c r="J6" s="35"/>
      <c r="K6" s="24"/>
      <c r="L6" s="24"/>
      <c r="M6" s="24"/>
      <c r="N6" s="24"/>
      <c r="O6" s="24"/>
    </row>
    <row r="7" spans="1:15" ht="12.75">
      <c r="A7" s="101"/>
      <c r="B7" s="102">
        <v>1</v>
      </c>
      <c r="C7" s="103" t="s">
        <v>74</v>
      </c>
      <c r="D7" s="104"/>
      <c r="E7" s="111"/>
      <c r="F7" s="93"/>
      <c r="G7" s="35"/>
      <c r="H7" s="35"/>
      <c r="I7" s="35"/>
      <c r="J7" s="35"/>
      <c r="K7" s="24"/>
      <c r="L7" s="24"/>
      <c r="M7" s="24"/>
      <c r="N7" s="24"/>
      <c r="O7" s="24"/>
    </row>
    <row r="8" spans="1:15" ht="12.75">
      <c r="A8" s="101"/>
      <c r="B8" s="102">
        <v>2</v>
      </c>
      <c r="C8" s="112" t="s">
        <v>103</v>
      </c>
      <c r="D8" s="153">
        <v>0</v>
      </c>
      <c r="E8" s="153">
        <v>0.038</v>
      </c>
      <c r="F8" s="93"/>
      <c r="G8" s="35"/>
      <c r="H8" s="35"/>
      <c r="I8" s="35"/>
      <c r="J8" s="35"/>
      <c r="K8" s="24"/>
      <c r="L8" s="24"/>
      <c r="M8" s="24"/>
      <c r="N8" s="24"/>
      <c r="O8" s="24"/>
    </row>
    <row r="9" spans="1:15" ht="12.75">
      <c r="A9" s="101"/>
      <c r="B9" s="102">
        <v>3</v>
      </c>
      <c r="C9" s="112" t="s">
        <v>99</v>
      </c>
      <c r="D9" s="153">
        <v>0</v>
      </c>
      <c r="E9" s="153">
        <v>0.015</v>
      </c>
      <c r="F9" s="93"/>
      <c r="G9" s="35"/>
      <c r="H9" s="35"/>
      <c r="I9" s="35"/>
      <c r="J9" s="35"/>
      <c r="K9" s="24"/>
      <c r="L9" s="24"/>
      <c r="M9" s="24"/>
      <c r="N9" s="24"/>
      <c r="O9" s="24"/>
    </row>
    <row r="10" spans="1:15" ht="12.75">
      <c r="A10" s="101"/>
      <c r="B10" s="102">
        <v>4</v>
      </c>
      <c r="C10" s="112" t="s">
        <v>101</v>
      </c>
      <c r="D10" s="153">
        <v>0</v>
      </c>
      <c r="E10" s="153">
        <v>0.093</v>
      </c>
      <c r="F10" s="93"/>
      <c r="G10" s="35"/>
      <c r="H10" s="35"/>
      <c r="I10" s="35"/>
      <c r="J10" s="35"/>
      <c r="K10" s="24"/>
      <c r="L10" s="24"/>
      <c r="M10" s="24"/>
      <c r="N10" s="24"/>
      <c r="O10" s="24"/>
    </row>
    <row r="11" spans="1:15" ht="12.75">
      <c r="A11" s="101"/>
      <c r="B11" s="102">
        <v>5</v>
      </c>
      <c r="C11" s="112" t="s">
        <v>102</v>
      </c>
      <c r="D11" s="153">
        <v>0</v>
      </c>
      <c r="E11" s="153">
        <v>0.108</v>
      </c>
      <c r="F11" s="93"/>
      <c r="G11" s="93"/>
      <c r="H11" s="93"/>
      <c r="I11" s="93"/>
      <c r="J11" s="93"/>
      <c r="K11" s="24"/>
      <c r="L11" s="24"/>
      <c r="M11" s="24"/>
      <c r="N11" s="24"/>
      <c r="O11" s="24"/>
    </row>
    <row r="12" spans="1:15" ht="12.75">
      <c r="A12" s="101"/>
      <c r="B12" s="102">
        <v>6</v>
      </c>
      <c r="C12" s="112" t="s">
        <v>100</v>
      </c>
      <c r="D12" s="153">
        <v>0</v>
      </c>
      <c r="E12" s="153">
        <v>0.145</v>
      </c>
      <c r="F12" s="93"/>
      <c r="G12" s="93"/>
      <c r="H12" s="93"/>
      <c r="I12" s="93"/>
      <c r="J12" s="93"/>
      <c r="K12" s="24"/>
      <c r="L12" s="24"/>
      <c r="M12" s="24"/>
      <c r="N12" s="24"/>
      <c r="O12" s="24"/>
    </row>
    <row r="13" spans="1:15" ht="12.75">
      <c r="A13" s="101"/>
      <c r="B13" s="102">
        <v>7</v>
      </c>
      <c r="C13" s="113" t="s">
        <v>90</v>
      </c>
      <c r="D13" s="153">
        <v>0</v>
      </c>
      <c r="E13" s="153">
        <v>0.03</v>
      </c>
      <c r="F13" s="93"/>
      <c r="G13" s="93"/>
      <c r="H13" s="93"/>
      <c r="I13" s="93"/>
      <c r="J13" s="93"/>
      <c r="K13" s="24"/>
      <c r="L13" s="24"/>
      <c r="M13" s="24"/>
      <c r="N13" s="24"/>
      <c r="O13" s="24"/>
    </row>
    <row r="14" spans="1:15" ht="12.75">
      <c r="A14" s="101"/>
      <c r="B14" s="102">
        <v>8</v>
      </c>
      <c r="C14" s="113" t="s">
        <v>89</v>
      </c>
      <c r="D14" s="153">
        <v>0</v>
      </c>
      <c r="E14" s="153">
        <v>0.14</v>
      </c>
      <c r="F14" s="93"/>
      <c r="G14" s="93"/>
      <c r="H14" s="93"/>
      <c r="I14" s="93"/>
      <c r="J14" s="93"/>
      <c r="K14" s="24"/>
      <c r="L14" s="24"/>
      <c r="M14" s="24"/>
      <c r="N14" s="24"/>
      <c r="O14" s="24"/>
    </row>
    <row r="15" spans="1:15" ht="12.75">
      <c r="A15" s="101"/>
      <c r="B15" s="102">
        <v>9</v>
      </c>
      <c r="C15" s="113" t="s">
        <v>84</v>
      </c>
      <c r="D15" s="153">
        <v>0</v>
      </c>
      <c r="E15" s="153">
        <v>0.077</v>
      </c>
      <c r="F15" s="93"/>
      <c r="G15" s="93"/>
      <c r="H15" s="93"/>
      <c r="I15" s="93"/>
      <c r="J15" s="93"/>
      <c r="K15" s="24"/>
      <c r="L15" s="24"/>
      <c r="M15" s="24"/>
      <c r="N15" s="24"/>
      <c r="O15" s="24"/>
    </row>
    <row r="16" spans="1:15" ht="12.75">
      <c r="A16" s="101"/>
      <c r="B16" s="102">
        <v>10</v>
      </c>
      <c r="C16" s="113" t="s">
        <v>85</v>
      </c>
      <c r="D16" s="153">
        <v>0</v>
      </c>
      <c r="E16" s="153">
        <v>0.087</v>
      </c>
      <c r="F16" s="93"/>
      <c r="G16" s="93"/>
      <c r="H16" s="93"/>
      <c r="I16" s="93"/>
      <c r="J16" s="93"/>
      <c r="K16" s="24"/>
      <c r="L16" s="24"/>
      <c r="M16" s="24"/>
      <c r="N16" s="24"/>
      <c r="O16" s="24"/>
    </row>
    <row r="17" spans="1:15" ht="12.75">
      <c r="A17" s="101"/>
      <c r="B17" s="102">
        <v>11</v>
      </c>
      <c r="C17" s="113" t="s">
        <v>86</v>
      </c>
      <c r="D17" s="153">
        <v>0</v>
      </c>
      <c r="E17" s="153">
        <v>0.087</v>
      </c>
      <c r="F17" s="93"/>
      <c r="G17" s="93"/>
      <c r="H17" s="93"/>
      <c r="I17" s="93"/>
      <c r="J17" s="93"/>
      <c r="K17" s="24"/>
      <c r="L17" s="24"/>
      <c r="M17" s="24"/>
      <c r="N17" s="24"/>
      <c r="O17" s="24"/>
    </row>
    <row r="18" spans="1:15" ht="12.75">
      <c r="A18" s="101"/>
      <c r="B18" s="102">
        <v>12</v>
      </c>
      <c r="C18" s="113" t="s">
        <v>87</v>
      </c>
      <c r="D18" s="153">
        <v>0</v>
      </c>
      <c r="E18" s="153">
        <v>0.114</v>
      </c>
      <c r="F18" s="93"/>
      <c r="G18" s="93"/>
      <c r="H18" s="93"/>
      <c r="I18" s="93"/>
      <c r="J18" s="93"/>
      <c r="K18" s="24"/>
      <c r="L18" s="24"/>
      <c r="M18" s="24"/>
      <c r="N18" s="24"/>
      <c r="O18" s="24"/>
    </row>
    <row r="19" spans="1:15" ht="12.75">
      <c r="A19" s="101"/>
      <c r="B19" s="102">
        <v>13</v>
      </c>
      <c r="C19" s="113" t="s">
        <v>88</v>
      </c>
      <c r="D19" s="153">
        <v>0</v>
      </c>
      <c r="E19" s="153">
        <v>0.116</v>
      </c>
      <c r="F19" s="93"/>
      <c r="G19" s="93"/>
      <c r="H19" s="93"/>
      <c r="I19" s="93"/>
      <c r="J19" s="93"/>
      <c r="K19" s="24"/>
      <c r="L19" s="24"/>
      <c r="M19" s="24"/>
      <c r="N19" s="24"/>
      <c r="O19" s="24"/>
    </row>
    <row r="20" spans="1:15" ht="12.75">
      <c r="A20" s="101"/>
      <c r="B20" s="102">
        <v>14</v>
      </c>
      <c r="C20" s="113" t="s">
        <v>97</v>
      </c>
      <c r="D20" s="153">
        <v>0</v>
      </c>
      <c r="E20" s="153">
        <v>0.25</v>
      </c>
      <c r="F20" s="93"/>
      <c r="G20" s="93"/>
      <c r="H20" s="93"/>
      <c r="I20" s="93"/>
      <c r="J20" s="93"/>
      <c r="K20" s="24"/>
      <c r="L20" s="24"/>
      <c r="M20" s="24"/>
      <c r="N20" s="24"/>
      <c r="O20" s="24"/>
    </row>
    <row r="21" spans="1:15" ht="12.75">
      <c r="A21" s="101"/>
      <c r="B21" s="102">
        <v>15</v>
      </c>
      <c r="C21" s="113" t="s">
        <v>92</v>
      </c>
      <c r="D21" s="153">
        <v>0</v>
      </c>
      <c r="E21" s="153">
        <v>0.123</v>
      </c>
      <c r="F21" s="93"/>
      <c r="G21" s="93"/>
      <c r="H21" s="93"/>
      <c r="I21" s="93"/>
      <c r="J21" s="93"/>
      <c r="K21" s="24"/>
      <c r="L21" s="24"/>
      <c r="M21" s="24"/>
      <c r="N21" s="24"/>
      <c r="O21" s="24"/>
    </row>
    <row r="22" spans="1:15" ht="12.75">
      <c r="A22" s="101"/>
      <c r="B22" s="102">
        <v>16</v>
      </c>
      <c r="C22" s="113" t="s">
        <v>91</v>
      </c>
      <c r="D22" s="153">
        <v>0</v>
      </c>
      <c r="E22" s="153">
        <v>0.123</v>
      </c>
      <c r="F22" s="93"/>
      <c r="G22" s="93"/>
      <c r="H22" s="93"/>
      <c r="I22" s="93"/>
      <c r="J22" s="93"/>
      <c r="K22" s="24"/>
      <c r="L22" s="24"/>
      <c r="M22" s="24"/>
      <c r="N22" s="24"/>
      <c r="O22" s="24"/>
    </row>
    <row r="23" spans="1:15" ht="12.75">
      <c r="A23" s="101"/>
      <c r="B23" s="102">
        <v>17</v>
      </c>
      <c r="C23" s="113" t="s">
        <v>93</v>
      </c>
      <c r="D23" s="153">
        <v>0</v>
      </c>
      <c r="E23" s="153">
        <v>0.123</v>
      </c>
      <c r="F23" s="93"/>
      <c r="G23" s="93"/>
      <c r="H23" s="93"/>
      <c r="I23" s="93"/>
      <c r="J23" s="93"/>
      <c r="K23" s="24"/>
      <c r="L23" s="24"/>
      <c r="M23" s="24"/>
      <c r="N23" s="24"/>
      <c r="O23" s="24"/>
    </row>
    <row r="24" spans="1:15" ht="12.75">
      <c r="A24" s="101"/>
      <c r="B24" s="102">
        <v>18</v>
      </c>
      <c r="C24" s="113" t="s">
        <v>94</v>
      </c>
      <c r="D24" s="153">
        <v>0</v>
      </c>
      <c r="E24" s="153">
        <v>0.123</v>
      </c>
      <c r="F24" s="93"/>
      <c r="G24" s="93"/>
      <c r="H24" s="93"/>
      <c r="I24" s="93"/>
      <c r="J24" s="93"/>
      <c r="K24" s="24"/>
      <c r="L24" s="24"/>
      <c r="M24" s="24"/>
      <c r="N24" s="24"/>
      <c r="O24" s="24"/>
    </row>
    <row r="25" spans="1:15" ht="12.75">
      <c r="A25" s="101"/>
      <c r="B25" s="102">
        <v>19</v>
      </c>
      <c r="C25" s="113" t="s">
        <v>95</v>
      </c>
      <c r="D25" s="153">
        <v>0</v>
      </c>
      <c r="E25" s="153">
        <v>0.172</v>
      </c>
      <c r="F25" s="93"/>
      <c r="G25" s="93"/>
      <c r="H25" s="93"/>
      <c r="I25" s="93"/>
      <c r="J25" s="93"/>
      <c r="K25" s="24"/>
      <c r="L25" s="24"/>
      <c r="M25" s="24"/>
      <c r="N25" s="24"/>
      <c r="O25" s="24"/>
    </row>
    <row r="26" spans="1:15" ht="12.75">
      <c r="A26" s="101"/>
      <c r="B26" s="102">
        <v>20</v>
      </c>
      <c r="C26" s="113" t="s">
        <v>96</v>
      </c>
      <c r="D26" s="153">
        <v>0</v>
      </c>
      <c r="E26" s="153">
        <v>0.145</v>
      </c>
      <c r="F26" s="93"/>
      <c r="G26" s="93"/>
      <c r="H26" s="93"/>
      <c r="I26" s="93"/>
      <c r="J26" s="93"/>
      <c r="K26" s="24"/>
      <c r="L26" s="24"/>
      <c r="M26" s="24"/>
      <c r="N26" s="24"/>
      <c r="O26" s="24"/>
    </row>
    <row r="27" spans="1:15" ht="12.75">
      <c r="A27" s="101"/>
      <c r="B27" s="102">
        <v>21</v>
      </c>
      <c r="C27" s="113" t="s">
        <v>83</v>
      </c>
      <c r="D27" s="153">
        <v>0</v>
      </c>
      <c r="E27" s="153">
        <v>0.11</v>
      </c>
      <c r="F27" s="93"/>
      <c r="G27" s="93"/>
      <c r="H27" s="93"/>
      <c r="I27" s="93"/>
      <c r="J27" s="93"/>
      <c r="K27" s="24"/>
      <c r="L27" s="24"/>
      <c r="M27" s="24"/>
      <c r="N27" s="24"/>
      <c r="O27" s="24"/>
    </row>
    <row r="28" spans="1:15" ht="12.75">
      <c r="A28" s="101"/>
      <c r="B28" s="108">
        <v>22</v>
      </c>
      <c r="C28" s="113" t="s">
        <v>79</v>
      </c>
      <c r="D28" s="153">
        <v>0</v>
      </c>
      <c r="E28" s="153">
        <v>0.047</v>
      </c>
      <c r="F28" s="93"/>
      <c r="G28" s="93"/>
      <c r="H28" s="93"/>
      <c r="I28" s="93"/>
      <c r="J28" s="93"/>
      <c r="K28" s="24"/>
      <c r="L28" s="24"/>
      <c r="M28" s="24"/>
      <c r="N28" s="24"/>
      <c r="O28" s="24"/>
    </row>
    <row r="29" spans="1:15" ht="12.75">
      <c r="A29" s="101"/>
      <c r="B29" s="108">
        <v>23</v>
      </c>
      <c r="C29" s="113" t="s">
        <v>98</v>
      </c>
      <c r="D29" s="153">
        <v>0</v>
      </c>
      <c r="E29" s="153">
        <v>0.057</v>
      </c>
      <c r="F29" s="93"/>
      <c r="G29" s="93"/>
      <c r="H29" s="93"/>
      <c r="I29" s="93"/>
      <c r="J29" s="93"/>
      <c r="K29" s="24"/>
      <c r="L29" s="24"/>
      <c r="M29" s="24"/>
      <c r="N29" s="24"/>
      <c r="O29" s="24"/>
    </row>
    <row r="30" spans="1:15" ht="12.75">
      <c r="A30" s="101"/>
      <c r="B30" s="108">
        <v>24</v>
      </c>
      <c r="C30" s="113" t="s">
        <v>80</v>
      </c>
      <c r="D30" s="153">
        <v>0</v>
      </c>
      <c r="E30" s="153">
        <v>0.057</v>
      </c>
      <c r="F30" s="93"/>
      <c r="G30" s="93"/>
      <c r="H30" s="93"/>
      <c r="I30" s="93"/>
      <c r="J30" s="93"/>
      <c r="K30" s="24"/>
      <c r="L30" s="24"/>
      <c r="M30" s="24"/>
      <c r="N30" s="24"/>
      <c r="O30" s="24"/>
    </row>
    <row r="31" spans="1:15" ht="12.75">
      <c r="A31" s="101"/>
      <c r="B31" s="108">
        <v>25</v>
      </c>
      <c r="C31" s="113" t="s">
        <v>81</v>
      </c>
      <c r="D31" s="153">
        <v>0</v>
      </c>
      <c r="E31" s="153">
        <v>0.084</v>
      </c>
      <c r="F31" s="93"/>
      <c r="G31" s="93"/>
      <c r="H31" s="93"/>
      <c r="I31" s="93"/>
      <c r="J31" s="93"/>
      <c r="K31" s="24"/>
      <c r="L31" s="24"/>
      <c r="M31" s="24"/>
      <c r="N31" s="24"/>
      <c r="O31" s="24"/>
    </row>
    <row r="32" spans="1:15" ht="12.75">
      <c r="A32" s="101"/>
      <c r="B32" s="108">
        <v>26</v>
      </c>
      <c r="C32" s="113" t="s">
        <v>82</v>
      </c>
      <c r="D32" s="153">
        <v>0</v>
      </c>
      <c r="E32" s="153">
        <v>0.086</v>
      </c>
      <c r="F32" s="93"/>
      <c r="G32" s="93"/>
      <c r="H32" s="93"/>
      <c r="I32" s="93"/>
      <c r="J32" s="93"/>
      <c r="K32" s="24"/>
      <c r="L32" s="24"/>
      <c r="M32" s="24"/>
      <c r="N32" s="24"/>
      <c r="O32" s="24"/>
    </row>
    <row r="33" spans="1:15" ht="12.75">
      <c r="A33" s="101"/>
      <c r="B33" s="108">
        <v>27</v>
      </c>
      <c r="C33" s="20" t="s">
        <v>123</v>
      </c>
      <c r="D33" s="153">
        <v>0.015</v>
      </c>
      <c r="E33" s="153">
        <v>0.015</v>
      </c>
      <c r="F33" s="93"/>
      <c r="G33" s="93"/>
      <c r="H33" s="93"/>
      <c r="I33" s="93"/>
      <c r="J33" s="93"/>
      <c r="K33" s="24"/>
      <c r="L33" s="24"/>
      <c r="M33" s="24"/>
      <c r="N33" s="24"/>
      <c r="O33" s="24"/>
    </row>
    <row r="34" spans="1:15" ht="12.75">
      <c r="A34" s="101"/>
      <c r="B34" s="108">
        <v>28</v>
      </c>
      <c r="C34" s="112" t="s">
        <v>104</v>
      </c>
      <c r="D34" s="153">
        <v>0</v>
      </c>
      <c r="E34" s="153">
        <v>0.025</v>
      </c>
      <c r="F34" s="93"/>
      <c r="G34" s="93"/>
      <c r="H34" s="93"/>
      <c r="I34" s="93"/>
      <c r="J34" s="93"/>
      <c r="K34" s="24"/>
      <c r="L34" s="24"/>
      <c r="M34" s="24"/>
      <c r="N34" s="24"/>
      <c r="O34" s="24"/>
    </row>
    <row r="35" spans="1:15" ht="12.75">
      <c r="A35" s="101"/>
      <c r="B35" s="108">
        <v>29</v>
      </c>
      <c r="C35" s="112" t="s">
        <v>108</v>
      </c>
      <c r="D35" s="153">
        <v>0</v>
      </c>
      <c r="E35" s="153">
        <v>0.165</v>
      </c>
      <c r="F35" s="93"/>
      <c r="G35" s="93"/>
      <c r="H35" s="93"/>
      <c r="I35" s="93"/>
      <c r="J35" s="93"/>
      <c r="K35" s="24"/>
      <c r="L35" s="24"/>
      <c r="M35" s="24"/>
      <c r="N35" s="24"/>
      <c r="O35" s="24"/>
    </row>
    <row r="36" spans="1:15" ht="12.75">
      <c r="A36" s="101"/>
      <c r="B36" s="108">
        <v>30</v>
      </c>
      <c r="C36" s="112" t="s">
        <v>105</v>
      </c>
      <c r="D36" s="153">
        <v>0</v>
      </c>
      <c r="E36" s="153">
        <v>0.074</v>
      </c>
      <c r="F36" s="93"/>
      <c r="G36" s="93"/>
      <c r="H36" s="93"/>
      <c r="I36" s="93"/>
      <c r="J36" s="93"/>
      <c r="K36" s="24"/>
      <c r="L36" s="24"/>
      <c r="M36" s="24"/>
      <c r="N36" s="24"/>
      <c r="O36" s="24"/>
    </row>
    <row r="37" spans="1:15" ht="12.75">
      <c r="A37" s="101"/>
      <c r="B37" s="108">
        <v>31</v>
      </c>
      <c r="C37" s="112" t="s">
        <v>106</v>
      </c>
      <c r="D37" s="153">
        <v>0</v>
      </c>
      <c r="E37" s="153">
        <v>0.092</v>
      </c>
      <c r="F37" s="93"/>
      <c r="G37" s="93"/>
      <c r="H37" s="93"/>
      <c r="I37" s="93"/>
      <c r="J37" s="93"/>
      <c r="K37" s="24"/>
      <c r="L37" s="24"/>
      <c r="M37" s="24"/>
      <c r="N37" s="24"/>
      <c r="O37" s="24"/>
    </row>
    <row r="38" spans="1:15" ht="12.75">
      <c r="A38" s="101"/>
      <c r="B38" s="108">
        <v>32</v>
      </c>
      <c r="C38" s="112" t="s">
        <v>107</v>
      </c>
      <c r="D38" s="153">
        <v>0</v>
      </c>
      <c r="E38" s="153">
        <v>0.148</v>
      </c>
      <c r="F38" s="93"/>
      <c r="G38" s="93"/>
      <c r="H38" s="93"/>
      <c r="I38" s="93"/>
      <c r="J38" s="93"/>
      <c r="K38" s="24"/>
      <c r="L38" s="24"/>
      <c r="M38" s="24"/>
      <c r="N38" s="24"/>
      <c r="O38" s="24"/>
    </row>
    <row r="39" spans="1:15" ht="12.75">
      <c r="A39" s="101"/>
      <c r="B39" s="108">
        <v>33</v>
      </c>
      <c r="C39" s="112" t="s">
        <v>109</v>
      </c>
      <c r="D39" s="153">
        <v>0</v>
      </c>
      <c r="E39" s="153">
        <v>0.043</v>
      </c>
      <c r="F39" s="93"/>
      <c r="G39" s="93"/>
      <c r="H39" s="93"/>
      <c r="I39" s="93"/>
      <c r="J39" s="93"/>
      <c r="K39" s="24"/>
      <c r="L39" s="24"/>
      <c r="M39" s="24"/>
      <c r="N39" s="24"/>
      <c r="O39" s="24"/>
    </row>
    <row r="40" spans="1:15" ht="12.75">
      <c r="A40" s="101"/>
      <c r="B40" s="108">
        <v>34</v>
      </c>
      <c r="C40" s="112" t="s">
        <v>110</v>
      </c>
      <c r="D40" s="153">
        <v>0</v>
      </c>
      <c r="E40" s="153">
        <v>0.049</v>
      </c>
      <c r="F40" s="93"/>
      <c r="G40" s="93"/>
      <c r="H40" s="93"/>
      <c r="I40" s="93"/>
      <c r="J40" s="93"/>
      <c r="K40" s="24"/>
      <c r="L40" s="24"/>
      <c r="M40" s="24"/>
      <c r="N40" s="24"/>
      <c r="O40" s="24"/>
    </row>
    <row r="41" spans="1:15" ht="12.75">
      <c r="A41" s="101"/>
      <c r="B41" s="108">
        <v>35</v>
      </c>
      <c r="C41" s="112" t="s">
        <v>111</v>
      </c>
      <c r="D41" s="153">
        <v>0</v>
      </c>
      <c r="E41" s="153">
        <v>0.067</v>
      </c>
      <c r="F41" s="93"/>
      <c r="G41" s="93"/>
      <c r="H41" s="93"/>
      <c r="I41" s="93"/>
      <c r="J41" s="93"/>
      <c r="K41" s="24"/>
      <c r="L41" s="24"/>
      <c r="M41" s="24"/>
      <c r="N41" s="24"/>
      <c r="O41" s="24"/>
    </row>
    <row r="42" spans="1:15" ht="12.75">
      <c r="A42" s="101"/>
      <c r="B42" s="108">
        <v>36</v>
      </c>
      <c r="C42" s="112" t="s">
        <v>112</v>
      </c>
      <c r="D42" s="153">
        <v>0</v>
      </c>
      <c r="E42" s="153">
        <v>0.123</v>
      </c>
      <c r="F42" s="93"/>
      <c r="G42" s="93"/>
      <c r="H42" s="93"/>
      <c r="I42" s="93"/>
      <c r="J42" s="93"/>
      <c r="K42" s="24"/>
      <c r="L42" s="24"/>
      <c r="M42" s="24"/>
      <c r="N42" s="24"/>
      <c r="O42" s="24"/>
    </row>
    <row r="43" spans="1:15" ht="12.75">
      <c r="A43" s="101"/>
      <c r="B43" s="108">
        <v>37</v>
      </c>
      <c r="C43" s="112" t="s">
        <v>113</v>
      </c>
      <c r="D43" s="153">
        <v>0</v>
      </c>
      <c r="E43" s="153">
        <v>0.14</v>
      </c>
      <c r="F43" s="93"/>
      <c r="G43" s="93"/>
      <c r="H43" s="93"/>
      <c r="I43" s="93"/>
      <c r="J43" s="93"/>
      <c r="K43" s="24"/>
      <c r="L43" s="24"/>
      <c r="M43" s="24"/>
      <c r="N43" s="24"/>
      <c r="O43" s="24"/>
    </row>
    <row r="44" spans="1:15" ht="12.75">
      <c r="A44" s="101"/>
      <c r="B44" s="108">
        <v>38</v>
      </c>
      <c r="C44" s="112" t="s">
        <v>115</v>
      </c>
      <c r="D44" s="153">
        <v>0</v>
      </c>
      <c r="E44" s="153">
        <v>0.04</v>
      </c>
      <c r="F44" s="93"/>
      <c r="G44" s="93"/>
      <c r="H44" s="93"/>
      <c r="I44" s="93"/>
      <c r="J44" s="93"/>
      <c r="K44" s="24"/>
      <c r="L44" s="24"/>
      <c r="M44" s="24"/>
      <c r="N44" s="24"/>
      <c r="O44" s="24"/>
    </row>
    <row r="45" spans="1:15" ht="12.75">
      <c r="A45" s="101"/>
      <c r="B45" s="108">
        <v>39</v>
      </c>
      <c r="C45" s="112" t="s">
        <v>114</v>
      </c>
      <c r="D45" s="153">
        <v>0</v>
      </c>
      <c r="E45" s="153">
        <v>0.125</v>
      </c>
      <c r="F45" s="93"/>
      <c r="G45" s="93"/>
      <c r="H45" s="93"/>
      <c r="I45" s="93"/>
      <c r="J45" s="93"/>
      <c r="K45" s="24"/>
      <c r="L45" s="24"/>
      <c r="M45" s="24"/>
      <c r="N45" s="24"/>
      <c r="O45" s="24"/>
    </row>
    <row r="46" spans="1:15" ht="12.75">
      <c r="A46" s="101"/>
      <c r="B46" s="108">
        <v>40</v>
      </c>
      <c r="C46" s="112" t="s">
        <v>120</v>
      </c>
      <c r="D46" s="153">
        <v>0</v>
      </c>
      <c r="E46" s="153">
        <v>0.202</v>
      </c>
      <c r="F46" s="93"/>
      <c r="G46" s="93"/>
      <c r="H46" s="93"/>
      <c r="I46" s="93"/>
      <c r="J46" s="93"/>
      <c r="K46" s="24"/>
      <c r="L46" s="24"/>
      <c r="M46" s="24"/>
      <c r="N46" s="24"/>
      <c r="O46" s="24"/>
    </row>
    <row r="47" spans="1:15" ht="12.75">
      <c r="A47" s="101"/>
      <c r="B47" s="108">
        <v>41</v>
      </c>
      <c r="C47" s="112" t="s">
        <v>117</v>
      </c>
      <c r="D47" s="153">
        <v>0</v>
      </c>
      <c r="E47" s="153">
        <v>0.102</v>
      </c>
      <c r="F47" s="93"/>
      <c r="G47" s="93"/>
      <c r="H47" s="93"/>
      <c r="I47" s="93"/>
      <c r="J47" s="93"/>
      <c r="K47" s="24"/>
      <c r="L47" s="24"/>
      <c r="M47" s="24"/>
      <c r="N47" s="24"/>
      <c r="O47" s="24"/>
    </row>
    <row r="48" spans="1:15" ht="12.75">
      <c r="A48" s="101"/>
      <c r="B48" s="108">
        <v>42</v>
      </c>
      <c r="C48" s="112" t="s">
        <v>116</v>
      </c>
      <c r="D48" s="153">
        <v>0</v>
      </c>
      <c r="E48" s="153">
        <v>0.087</v>
      </c>
      <c r="F48" s="93"/>
      <c r="G48" s="93"/>
      <c r="H48" s="93"/>
      <c r="I48" s="93"/>
      <c r="J48" s="93"/>
      <c r="K48" s="24"/>
      <c r="L48" s="24"/>
      <c r="M48" s="24"/>
      <c r="N48" s="24"/>
      <c r="O48" s="24"/>
    </row>
    <row r="49" spans="1:15" ht="12.75">
      <c r="A49" s="101"/>
      <c r="B49" s="108">
        <v>43</v>
      </c>
      <c r="C49" s="112" t="s">
        <v>118</v>
      </c>
      <c r="D49" s="153">
        <v>0</v>
      </c>
      <c r="E49" s="153">
        <v>0.135</v>
      </c>
      <c r="F49" s="93"/>
      <c r="G49" s="93"/>
      <c r="H49" s="93"/>
      <c r="I49" s="93"/>
      <c r="J49" s="93"/>
      <c r="K49" s="24"/>
      <c r="L49" s="24"/>
      <c r="M49" s="24"/>
      <c r="N49" s="24"/>
      <c r="O49" s="24"/>
    </row>
    <row r="50" spans="1:15" ht="12.75">
      <c r="A50" s="101"/>
      <c r="B50" s="108">
        <v>44</v>
      </c>
      <c r="C50" s="112" t="s">
        <v>119</v>
      </c>
      <c r="D50" s="153">
        <v>0</v>
      </c>
      <c r="E50" s="153">
        <v>0.156</v>
      </c>
      <c r="F50" s="93"/>
      <c r="G50" s="93"/>
      <c r="H50" s="93"/>
      <c r="I50" s="93"/>
      <c r="J50" s="93"/>
      <c r="K50" s="24"/>
      <c r="L50" s="24"/>
      <c r="M50" s="24"/>
      <c r="N50" s="24"/>
      <c r="O50" s="24"/>
    </row>
    <row r="51" spans="1:15" ht="12.75">
      <c r="A51" s="101"/>
      <c r="B51" s="108">
        <v>45</v>
      </c>
      <c r="C51" s="112" t="s">
        <v>121</v>
      </c>
      <c r="D51" s="153">
        <v>0</v>
      </c>
      <c r="E51" s="153">
        <v>0.012</v>
      </c>
      <c r="F51" s="93"/>
      <c r="G51" s="93"/>
      <c r="H51" s="93"/>
      <c r="I51" s="93"/>
      <c r="J51" s="93"/>
      <c r="K51" s="24"/>
      <c r="L51" s="24"/>
      <c r="M51" s="24"/>
      <c r="N51" s="24"/>
      <c r="O51" s="24"/>
    </row>
    <row r="52" spans="1:15" ht="12.75">
      <c r="A52" s="101"/>
      <c r="B52" s="108">
        <v>46</v>
      </c>
      <c r="C52" s="112" t="s">
        <v>122</v>
      </c>
      <c r="D52" s="153">
        <v>0</v>
      </c>
      <c r="E52" s="153">
        <v>0.012</v>
      </c>
      <c r="F52" s="93"/>
      <c r="G52" s="93"/>
      <c r="H52" s="93"/>
      <c r="I52" s="93"/>
      <c r="J52" s="93"/>
      <c r="K52" s="24"/>
      <c r="L52" s="24"/>
      <c r="M52" s="24"/>
      <c r="N52" s="24"/>
      <c r="O52" s="24"/>
    </row>
    <row r="53" spans="1:15" ht="12.75">
      <c r="A53" s="101"/>
      <c r="B53" s="108">
        <v>47</v>
      </c>
      <c r="C53" s="20" t="s">
        <v>1</v>
      </c>
      <c r="D53" s="153"/>
      <c r="E53" s="153"/>
      <c r="F53" s="93"/>
      <c r="G53" s="93"/>
      <c r="H53" s="93"/>
      <c r="I53" s="93"/>
      <c r="J53" s="93"/>
      <c r="K53" s="24"/>
      <c r="L53" s="24"/>
      <c r="M53" s="24"/>
      <c r="N53" s="24"/>
      <c r="O53" s="24"/>
    </row>
    <row r="54" spans="1:15" ht="12.75">
      <c r="A54" s="101"/>
      <c r="B54" s="108">
        <v>48</v>
      </c>
      <c r="C54" s="20" t="s">
        <v>1</v>
      </c>
      <c r="D54" s="153"/>
      <c r="E54" s="153"/>
      <c r="F54" s="93"/>
      <c r="G54" s="93"/>
      <c r="H54" s="93"/>
      <c r="I54" s="93"/>
      <c r="J54" s="93"/>
      <c r="K54" s="24"/>
      <c r="L54" s="24"/>
      <c r="M54" s="24"/>
      <c r="N54" s="24"/>
      <c r="O54" s="24"/>
    </row>
    <row r="55" spans="1:15" ht="12.75">
      <c r="A55" s="101"/>
      <c r="B55" s="108">
        <v>49</v>
      </c>
      <c r="C55" s="20" t="s">
        <v>1</v>
      </c>
      <c r="D55" s="153"/>
      <c r="E55" s="153"/>
      <c r="F55" s="93"/>
      <c r="G55" s="93"/>
      <c r="H55" s="93"/>
      <c r="I55" s="93"/>
      <c r="J55" s="93"/>
      <c r="K55" s="24"/>
      <c r="L55" s="24"/>
      <c r="M55" s="24"/>
      <c r="N55" s="24"/>
      <c r="O55" s="24"/>
    </row>
    <row r="56" spans="1:15" ht="12.75">
      <c r="A56" s="101"/>
      <c r="B56" s="108">
        <v>50</v>
      </c>
      <c r="C56" s="20" t="s">
        <v>1</v>
      </c>
      <c r="D56" s="153"/>
      <c r="E56" s="153"/>
      <c r="F56" s="93"/>
      <c r="G56" s="93"/>
      <c r="H56" s="93"/>
      <c r="I56" s="93"/>
      <c r="J56" s="93"/>
      <c r="K56" s="24"/>
      <c r="L56" s="24"/>
      <c r="M56" s="24"/>
      <c r="N56" s="24"/>
      <c r="O56" s="24"/>
    </row>
    <row r="57" spans="1:15" ht="12.75">
      <c r="A57" s="101"/>
      <c r="B57" s="108">
        <v>51</v>
      </c>
      <c r="C57" s="20" t="s">
        <v>1</v>
      </c>
      <c r="D57" s="153"/>
      <c r="E57" s="153"/>
      <c r="F57" s="93"/>
      <c r="G57" s="93"/>
      <c r="H57" s="93"/>
      <c r="I57" s="93"/>
      <c r="J57" s="93"/>
      <c r="K57" s="24"/>
      <c r="L57" s="24"/>
      <c r="M57" s="24"/>
      <c r="N57" s="24"/>
      <c r="O57" s="24"/>
    </row>
    <row r="58" spans="1:15" ht="12.75">
      <c r="A58" s="101"/>
      <c r="B58" s="108">
        <v>52</v>
      </c>
      <c r="C58" s="20" t="s">
        <v>1</v>
      </c>
      <c r="D58" s="153"/>
      <c r="E58" s="153"/>
      <c r="F58" s="93"/>
      <c r="G58" s="93"/>
      <c r="H58" s="93"/>
      <c r="I58" s="93"/>
      <c r="J58" s="93"/>
      <c r="K58" s="24"/>
      <c r="L58" s="24"/>
      <c r="M58" s="24"/>
      <c r="N58" s="24"/>
      <c r="O58" s="24"/>
    </row>
    <row r="59" spans="1:15" ht="12.75">
      <c r="A59" s="101"/>
      <c r="B59" s="108">
        <v>53</v>
      </c>
      <c r="C59" s="20" t="s">
        <v>1</v>
      </c>
      <c r="D59" s="153"/>
      <c r="E59" s="153"/>
      <c r="F59" s="93"/>
      <c r="G59" s="93"/>
      <c r="H59" s="93"/>
      <c r="I59" s="93"/>
      <c r="J59" s="93"/>
      <c r="K59" s="24"/>
      <c r="L59" s="24"/>
      <c r="M59" s="24"/>
      <c r="N59" s="24"/>
      <c r="O59" s="24"/>
    </row>
    <row r="60" spans="1:15" ht="12.75">
      <c r="A60" s="101"/>
      <c r="B60" s="108">
        <v>54</v>
      </c>
      <c r="C60" s="20" t="s">
        <v>1</v>
      </c>
      <c r="D60" s="153"/>
      <c r="E60" s="153"/>
      <c r="F60" s="93"/>
      <c r="G60" s="93"/>
      <c r="H60" s="93"/>
      <c r="I60" s="93"/>
      <c r="J60" s="93"/>
      <c r="K60" s="24"/>
      <c r="L60" s="24"/>
      <c r="M60" s="24"/>
      <c r="N60" s="24"/>
      <c r="O60" s="24"/>
    </row>
    <row r="61" spans="1:15" ht="12.75">
      <c r="A61" s="101"/>
      <c r="B61" s="108">
        <v>55</v>
      </c>
      <c r="C61" s="20" t="s">
        <v>1</v>
      </c>
      <c r="D61" s="153"/>
      <c r="E61" s="153"/>
      <c r="F61" s="93"/>
      <c r="G61" s="93"/>
      <c r="H61" s="93"/>
      <c r="I61" s="93"/>
      <c r="J61" s="93"/>
      <c r="K61" s="24"/>
      <c r="L61" s="24"/>
      <c r="M61" s="24"/>
      <c r="N61" s="24"/>
      <c r="O61" s="24"/>
    </row>
    <row r="62" spans="1:15" ht="12.75">
      <c r="A62" s="101"/>
      <c r="B62" s="108">
        <v>56</v>
      </c>
      <c r="C62" s="20" t="s">
        <v>1</v>
      </c>
      <c r="D62" s="153"/>
      <c r="E62" s="153"/>
      <c r="F62" s="93"/>
      <c r="G62" s="93"/>
      <c r="H62" s="93"/>
      <c r="I62" s="93"/>
      <c r="J62" s="93"/>
      <c r="K62" s="24"/>
      <c r="L62" s="24"/>
      <c r="M62" s="24"/>
      <c r="N62" s="24"/>
      <c r="O62" s="24"/>
    </row>
    <row r="63" spans="1:15" ht="12.75">
      <c r="A63" s="101"/>
      <c r="B63" s="108">
        <v>57</v>
      </c>
      <c r="C63" s="20" t="s">
        <v>1</v>
      </c>
      <c r="D63" s="153"/>
      <c r="E63" s="153"/>
      <c r="F63" s="93"/>
      <c r="G63" s="93"/>
      <c r="H63" s="93"/>
      <c r="I63" s="93"/>
      <c r="J63" s="93"/>
      <c r="K63" s="24"/>
      <c r="L63" s="24"/>
      <c r="M63" s="24"/>
      <c r="N63" s="24"/>
      <c r="O63" s="24"/>
    </row>
    <row r="64" spans="1:15" ht="12.75">
      <c r="A64" s="101"/>
      <c r="B64" s="108">
        <v>58</v>
      </c>
      <c r="C64" s="20" t="s">
        <v>1</v>
      </c>
      <c r="D64" s="153"/>
      <c r="E64" s="153"/>
      <c r="F64" s="93"/>
      <c r="G64" s="93"/>
      <c r="H64" s="93"/>
      <c r="I64" s="93"/>
      <c r="J64" s="93"/>
      <c r="K64" s="24"/>
      <c r="L64" s="24"/>
      <c r="M64" s="24"/>
      <c r="N64" s="24"/>
      <c r="O64" s="24"/>
    </row>
    <row r="65" spans="1:15" ht="12.75">
      <c r="A65" s="101"/>
      <c r="B65" s="108">
        <v>59</v>
      </c>
      <c r="C65" s="20" t="s">
        <v>1</v>
      </c>
      <c r="D65" s="153"/>
      <c r="E65" s="153"/>
      <c r="F65" s="93"/>
      <c r="G65" s="93"/>
      <c r="H65" s="93"/>
      <c r="I65" s="93"/>
      <c r="J65" s="93"/>
      <c r="K65" s="24"/>
      <c r="L65" s="24"/>
      <c r="M65" s="24"/>
      <c r="N65" s="24"/>
      <c r="O65" s="24"/>
    </row>
    <row r="66" spans="1:15" ht="12.75">
      <c r="A66" s="101"/>
      <c r="B66" s="108">
        <v>60</v>
      </c>
      <c r="C66" s="20" t="s">
        <v>1</v>
      </c>
      <c r="D66" s="153"/>
      <c r="E66" s="153"/>
      <c r="F66" s="93"/>
      <c r="G66" s="93"/>
      <c r="H66" s="93"/>
      <c r="I66" s="93"/>
      <c r="J66" s="93"/>
      <c r="K66" s="24"/>
      <c r="L66" s="24"/>
      <c r="M66" s="24"/>
      <c r="N66" s="24"/>
      <c r="O66" s="24"/>
    </row>
    <row r="67" spans="1:15" ht="12.75">
      <c r="A67" s="101"/>
      <c r="B67" s="108">
        <v>61</v>
      </c>
      <c r="C67" s="20" t="s">
        <v>1</v>
      </c>
      <c r="D67" s="153"/>
      <c r="E67" s="153"/>
      <c r="F67" s="93"/>
      <c r="G67" s="93"/>
      <c r="H67" s="93"/>
      <c r="I67" s="93"/>
      <c r="J67" s="93"/>
      <c r="K67" s="24"/>
      <c r="L67" s="24"/>
      <c r="M67" s="24"/>
      <c r="N67" s="24"/>
      <c r="O67" s="24"/>
    </row>
    <row r="68" spans="1:15" ht="12.75">
      <c r="A68" s="101"/>
      <c r="B68" s="108">
        <v>62</v>
      </c>
      <c r="C68" s="20" t="s">
        <v>1</v>
      </c>
      <c r="D68" s="153"/>
      <c r="E68" s="153"/>
      <c r="F68" s="93"/>
      <c r="G68" s="93"/>
      <c r="H68" s="93"/>
      <c r="I68" s="93"/>
      <c r="J68" s="93"/>
      <c r="K68" s="24"/>
      <c r="L68" s="24"/>
      <c r="M68" s="24"/>
      <c r="N68" s="24"/>
      <c r="O68" s="24"/>
    </row>
    <row r="69" spans="1:15" ht="12.75">
      <c r="A69" s="101"/>
      <c r="B69" s="108">
        <v>63</v>
      </c>
      <c r="C69" s="20" t="s">
        <v>1</v>
      </c>
      <c r="D69" s="153"/>
      <c r="E69" s="153"/>
      <c r="F69" s="93"/>
      <c r="G69" s="93"/>
      <c r="H69" s="93"/>
      <c r="I69" s="93"/>
      <c r="J69" s="93"/>
      <c r="K69" s="24"/>
      <c r="L69" s="24"/>
      <c r="M69" s="24"/>
      <c r="N69" s="24"/>
      <c r="O69" s="24"/>
    </row>
    <row r="70" spans="1:15" ht="12.75">
      <c r="A70" s="101"/>
      <c r="B70" s="108">
        <v>64</v>
      </c>
      <c r="C70" s="20" t="s">
        <v>1</v>
      </c>
      <c r="D70" s="153"/>
      <c r="E70" s="153"/>
      <c r="F70" s="93"/>
      <c r="G70" s="93"/>
      <c r="H70" s="93"/>
      <c r="I70" s="93"/>
      <c r="J70" s="93"/>
      <c r="K70" s="24"/>
      <c r="L70" s="24"/>
      <c r="M70" s="24"/>
      <c r="N70" s="24"/>
      <c r="O70" s="24"/>
    </row>
    <row r="71" spans="1:15" ht="12.75">
      <c r="A71" s="101"/>
      <c r="B71" s="108">
        <v>65</v>
      </c>
      <c r="C71" s="20" t="s">
        <v>1</v>
      </c>
      <c r="D71" s="153"/>
      <c r="E71" s="153"/>
      <c r="F71" s="93"/>
      <c r="G71" s="93"/>
      <c r="H71" s="93"/>
      <c r="I71" s="93"/>
      <c r="J71" s="93"/>
      <c r="K71" s="24"/>
      <c r="L71" s="24"/>
      <c r="M71" s="24"/>
      <c r="N71" s="24"/>
      <c r="O71" s="24"/>
    </row>
    <row r="72" spans="1:15" ht="12.75">
      <c r="A72" s="101"/>
      <c r="B72" s="108">
        <v>66</v>
      </c>
      <c r="C72" s="20" t="s">
        <v>1</v>
      </c>
      <c r="D72" s="153"/>
      <c r="E72" s="153"/>
      <c r="F72" s="93"/>
      <c r="G72" s="93"/>
      <c r="H72" s="93"/>
      <c r="I72" s="93"/>
      <c r="J72" s="93"/>
      <c r="K72" s="24"/>
      <c r="L72" s="24"/>
      <c r="M72" s="24"/>
      <c r="N72" s="24"/>
      <c r="O72" s="24"/>
    </row>
    <row r="73" spans="1:15" ht="12.75">
      <c r="A73" s="101"/>
      <c r="B73" s="108">
        <v>67</v>
      </c>
      <c r="C73" s="20" t="s">
        <v>1</v>
      </c>
      <c r="D73" s="153"/>
      <c r="E73" s="153"/>
      <c r="F73" s="93"/>
      <c r="G73" s="93"/>
      <c r="H73" s="93"/>
      <c r="I73" s="93"/>
      <c r="J73" s="93"/>
      <c r="K73" s="24"/>
      <c r="L73" s="24"/>
      <c r="M73" s="24"/>
      <c r="N73" s="24"/>
      <c r="O73" s="24"/>
    </row>
    <row r="74" spans="1:15" ht="12.75">
      <c r="A74" s="101"/>
      <c r="B74" s="108">
        <v>68</v>
      </c>
      <c r="C74" s="20" t="s">
        <v>1</v>
      </c>
      <c r="D74" s="153"/>
      <c r="E74" s="153"/>
      <c r="F74" s="93"/>
      <c r="G74" s="93"/>
      <c r="H74" s="93"/>
      <c r="I74" s="93"/>
      <c r="J74" s="93"/>
      <c r="K74" s="24"/>
      <c r="L74" s="24"/>
      <c r="M74" s="24"/>
      <c r="N74" s="24"/>
      <c r="O74" s="24"/>
    </row>
    <row r="75" spans="1:15" ht="12.75">
      <c r="A75" s="101"/>
      <c r="B75" s="108">
        <v>69</v>
      </c>
      <c r="C75" s="20" t="s">
        <v>1</v>
      </c>
      <c r="D75" s="153"/>
      <c r="E75" s="153"/>
      <c r="F75" s="93"/>
      <c r="G75" s="93"/>
      <c r="H75" s="93"/>
      <c r="I75" s="93"/>
      <c r="J75" s="93"/>
      <c r="K75" s="24"/>
      <c r="L75" s="24"/>
      <c r="M75" s="24"/>
      <c r="N75" s="24"/>
      <c r="O75" s="24"/>
    </row>
    <row r="76" spans="1:15" ht="12.75">
      <c r="A76" s="101"/>
      <c r="B76" s="108">
        <v>70</v>
      </c>
      <c r="C76" s="20" t="s">
        <v>1</v>
      </c>
      <c r="D76" s="153"/>
      <c r="E76" s="153"/>
      <c r="F76" s="93"/>
      <c r="G76" s="93"/>
      <c r="H76" s="93"/>
      <c r="I76" s="93"/>
      <c r="J76" s="93"/>
      <c r="K76" s="24"/>
      <c r="L76" s="24"/>
      <c r="M76" s="24"/>
      <c r="N76" s="24"/>
      <c r="O76" s="24"/>
    </row>
    <row r="77" spans="1:15" ht="12.75">
      <c r="A77" s="101"/>
      <c r="B77" s="108">
        <v>71</v>
      </c>
      <c r="C77" s="20" t="s">
        <v>1</v>
      </c>
      <c r="D77" s="153"/>
      <c r="E77" s="153"/>
      <c r="F77" s="93"/>
      <c r="G77" s="93"/>
      <c r="H77" s="93"/>
      <c r="I77" s="93"/>
      <c r="J77" s="93"/>
      <c r="K77" s="24"/>
      <c r="L77" s="24"/>
      <c r="M77" s="24"/>
      <c r="N77" s="24"/>
      <c r="O77" s="24"/>
    </row>
    <row r="78" spans="1:15" ht="12.75">
      <c r="A78" s="101"/>
      <c r="B78" s="108">
        <v>72</v>
      </c>
      <c r="C78" s="20" t="s">
        <v>1</v>
      </c>
      <c r="D78" s="153"/>
      <c r="E78" s="153"/>
      <c r="F78" s="93"/>
      <c r="G78" s="93"/>
      <c r="H78" s="93"/>
      <c r="I78" s="93"/>
      <c r="J78" s="93"/>
      <c r="K78" s="24"/>
      <c r="L78" s="24"/>
      <c r="M78" s="24"/>
      <c r="N78" s="24"/>
      <c r="O78" s="24"/>
    </row>
    <row r="79" spans="1:15" ht="12.75">
      <c r="A79" s="101"/>
      <c r="B79" s="108">
        <v>73</v>
      </c>
      <c r="C79" s="20" t="s">
        <v>1</v>
      </c>
      <c r="D79" s="153"/>
      <c r="E79" s="153"/>
      <c r="F79" s="93"/>
      <c r="G79" s="93"/>
      <c r="H79" s="93"/>
      <c r="I79" s="93"/>
      <c r="J79" s="93"/>
      <c r="K79" s="24"/>
      <c r="L79" s="24"/>
      <c r="M79" s="24"/>
      <c r="N79" s="24"/>
      <c r="O79" s="24"/>
    </row>
    <row r="80" spans="1:15" ht="12.75">
      <c r="A80" s="101"/>
      <c r="B80" s="108">
        <v>74</v>
      </c>
      <c r="C80" s="20" t="s">
        <v>1</v>
      </c>
      <c r="D80" s="153"/>
      <c r="E80" s="153"/>
      <c r="F80" s="93"/>
      <c r="G80" s="93"/>
      <c r="H80" s="93"/>
      <c r="I80" s="93"/>
      <c r="J80" s="93"/>
      <c r="K80" s="24"/>
      <c r="L80" s="24"/>
      <c r="M80" s="24"/>
      <c r="N80" s="24"/>
      <c r="O80" s="24"/>
    </row>
    <row r="81" spans="1:15" ht="12.75">
      <c r="A81" s="101"/>
      <c r="B81" s="108">
        <v>75</v>
      </c>
      <c r="C81" s="20" t="s">
        <v>1</v>
      </c>
      <c r="D81" s="153"/>
      <c r="E81" s="153"/>
      <c r="F81" s="93"/>
      <c r="G81" s="93"/>
      <c r="H81" s="93"/>
      <c r="I81" s="93"/>
      <c r="J81" s="93"/>
      <c r="K81" s="24"/>
      <c r="L81" s="24"/>
      <c r="M81" s="24"/>
      <c r="N81" s="24"/>
      <c r="O81" s="24"/>
    </row>
    <row r="82" spans="1:15" ht="12.75">
      <c r="A82" s="101"/>
      <c r="B82" s="108">
        <v>76</v>
      </c>
      <c r="C82" s="20" t="s">
        <v>1</v>
      </c>
      <c r="D82" s="153"/>
      <c r="E82" s="153"/>
      <c r="F82" s="93"/>
      <c r="G82" s="93"/>
      <c r="H82" s="93"/>
      <c r="I82" s="93"/>
      <c r="J82" s="93"/>
      <c r="K82" s="24"/>
      <c r="L82" s="24"/>
      <c r="M82" s="24"/>
      <c r="N82" s="24"/>
      <c r="O82" s="24"/>
    </row>
    <row r="83" spans="1:15" ht="12.75">
      <c r="A83" s="101"/>
      <c r="B83" s="108">
        <v>77</v>
      </c>
      <c r="C83" s="20" t="s">
        <v>1</v>
      </c>
      <c r="D83" s="153"/>
      <c r="E83" s="153"/>
      <c r="F83" s="93"/>
      <c r="G83" s="93"/>
      <c r="H83" s="93"/>
      <c r="I83" s="93"/>
      <c r="J83" s="93"/>
      <c r="K83" s="24"/>
      <c r="L83" s="24"/>
      <c r="M83" s="24"/>
      <c r="N83" s="24"/>
      <c r="O83" s="24"/>
    </row>
    <row r="84" spans="1:15" ht="12.75">
      <c r="A84" s="101"/>
      <c r="B84" s="108">
        <v>78</v>
      </c>
      <c r="C84" s="20" t="s">
        <v>1</v>
      </c>
      <c r="D84" s="153"/>
      <c r="E84" s="153"/>
      <c r="F84" s="93"/>
      <c r="G84" s="93"/>
      <c r="H84" s="93"/>
      <c r="I84" s="93"/>
      <c r="J84" s="93"/>
      <c r="K84" s="24"/>
      <c r="L84" s="24"/>
      <c r="M84" s="24"/>
      <c r="N84" s="24"/>
      <c r="O84" s="24"/>
    </row>
    <row r="85" spans="1:15" ht="12.75">
      <c r="A85" s="101"/>
      <c r="B85" s="108">
        <v>79</v>
      </c>
      <c r="C85" s="20" t="s">
        <v>1</v>
      </c>
      <c r="D85" s="153"/>
      <c r="E85" s="153"/>
      <c r="F85" s="93"/>
      <c r="G85" s="93"/>
      <c r="H85" s="93"/>
      <c r="I85" s="93"/>
      <c r="J85" s="93"/>
      <c r="K85" s="24"/>
      <c r="L85" s="24"/>
      <c r="M85" s="24"/>
      <c r="N85" s="24"/>
      <c r="O85" s="24"/>
    </row>
    <row r="86" spans="1:15" ht="12.75">
      <c r="A86" s="101"/>
      <c r="B86" s="108">
        <v>80</v>
      </c>
      <c r="C86" s="20" t="s">
        <v>1</v>
      </c>
      <c r="D86" s="153"/>
      <c r="E86" s="153"/>
      <c r="F86" s="93"/>
      <c r="G86" s="93"/>
      <c r="H86" s="93"/>
      <c r="I86" s="93"/>
      <c r="J86" s="93"/>
      <c r="K86" s="24"/>
      <c r="L86" s="24"/>
      <c r="M86" s="24"/>
      <c r="N86" s="24"/>
      <c r="O86" s="24"/>
    </row>
    <row r="87" spans="1:15" ht="12.75">
      <c r="A87" s="101"/>
      <c r="B87" s="108">
        <v>81</v>
      </c>
      <c r="C87" s="20" t="s">
        <v>1</v>
      </c>
      <c r="D87" s="153"/>
      <c r="E87" s="153"/>
      <c r="F87" s="93"/>
      <c r="G87" s="93"/>
      <c r="H87" s="93"/>
      <c r="I87" s="93"/>
      <c r="J87" s="93"/>
      <c r="K87" s="24"/>
      <c r="L87" s="24"/>
      <c r="M87" s="24"/>
      <c r="N87" s="24"/>
      <c r="O87" s="24"/>
    </row>
    <row r="88" spans="1:15" ht="12.75">
      <c r="A88" s="101"/>
      <c r="B88" s="108">
        <v>82</v>
      </c>
      <c r="C88" s="20" t="s">
        <v>1</v>
      </c>
      <c r="D88" s="153"/>
      <c r="E88" s="153"/>
      <c r="F88" s="93"/>
      <c r="G88" s="93"/>
      <c r="H88" s="93"/>
      <c r="I88" s="93"/>
      <c r="J88" s="93"/>
      <c r="K88" s="24"/>
      <c r="L88" s="24"/>
      <c r="M88" s="24"/>
      <c r="N88" s="24"/>
      <c r="O88" s="24"/>
    </row>
    <row r="89" spans="1:15" ht="12.75">
      <c r="A89" s="101"/>
      <c r="B89" s="108">
        <v>83</v>
      </c>
      <c r="C89" s="20" t="s">
        <v>1</v>
      </c>
      <c r="D89" s="153"/>
      <c r="E89" s="153"/>
      <c r="F89" s="93"/>
      <c r="G89" s="93"/>
      <c r="H89" s="93"/>
      <c r="I89" s="93"/>
      <c r="J89" s="93"/>
      <c r="K89" s="24"/>
      <c r="L89" s="24"/>
      <c r="M89" s="24"/>
      <c r="N89" s="24"/>
      <c r="O89" s="24"/>
    </row>
    <row r="90" spans="1:15" ht="12.75">
      <c r="A90" s="101"/>
      <c r="B90" s="108">
        <v>84</v>
      </c>
      <c r="C90" s="20" t="s">
        <v>1</v>
      </c>
      <c r="D90" s="153"/>
      <c r="E90" s="153"/>
      <c r="F90" s="93"/>
      <c r="G90" s="93"/>
      <c r="H90" s="93"/>
      <c r="I90" s="93"/>
      <c r="J90" s="93"/>
      <c r="K90" s="24"/>
      <c r="L90" s="24"/>
      <c r="M90" s="24"/>
      <c r="N90" s="24"/>
      <c r="O90" s="24"/>
    </row>
    <row r="91" spans="1:15" ht="12.75">
      <c r="A91" s="101"/>
      <c r="B91" s="108">
        <v>85</v>
      </c>
      <c r="C91" s="20" t="s">
        <v>1</v>
      </c>
      <c r="D91" s="153"/>
      <c r="E91" s="153"/>
      <c r="F91" s="93"/>
      <c r="G91" s="93"/>
      <c r="H91" s="93"/>
      <c r="I91" s="93"/>
      <c r="J91" s="93"/>
      <c r="K91" s="24"/>
      <c r="L91" s="24"/>
      <c r="M91" s="24"/>
      <c r="N91" s="24"/>
      <c r="O91" s="24"/>
    </row>
    <row r="92" spans="1:15" ht="12.75">
      <c r="A92" s="101"/>
      <c r="B92" s="108">
        <v>86</v>
      </c>
      <c r="C92" s="20" t="s">
        <v>1</v>
      </c>
      <c r="D92" s="153"/>
      <c r="E92" s="153"/>
      <c r="F92" s="93"/>
      <c r="G92" s="93"/>
      <c r="H92" s="93"/>
      <c r="I92" s="93"/>
      <c r="J92" s="93"/>
      <c r="K92" s="24"/>
      <c r="L92" s="24"/>
      <c r="M92" s="24"/>
      <c r="N92" s="24"/>
      <c r="O92" s="24"/>
    </row>
    <row r="93" spans="1:15" ht="12.75">
      <c r="A93" s="101"/>
      <c r="B93" s="108">
        <v>87</v>
      </c>
      <c r="C93" s="20" t="s">
        <v>1</v>
      </c>
      <c r="D93" s="153"/>
      <c r="E93" s="153"/>
      <c r="F93" s="93"/>
      <c r="G93" s="93"/>
      <c r="H93" s="93"/>
      <c r="I93" s="93"/>
      <c r="J93" s="93"/>
      <c r="K93" s="24"/>
      <c r="L93" s="24"/>
      <c r="M93" s="24"/>
      <c r="N93" s="24"/>
      <c r="O93" s="24"/>
    </row>
    <row r="94" spans="1:15" ht="12.75">
      <c r="A94" s="101"/>
      <c r="B94" s="108">
        <v>88</v>
      </c>
      <c r="C94" s="20" t="s">
        <v>1</v>
      </c>
      <c r="D94" s="153"/>
      <c r="E94" s="153"/>
      <c r="F94" s="93"/>
      <c r="G94" s="93"/>
      <c r="H94" s="93"/>
      <c r="I94" s="93"/>
      <c r="J94" s="93"/>
      <c r="K94" s="24"/>
      <c r="L94" s="24"/>
      <c r="M94" s="24"/>
      <c r="N94" s="24"/>
      <c r="O94" s="24"/>
    </row>
    <row r="95" spans="1:15" ht="12.75">
      <c r="A95" s="101"/>
      <c r="B95" s="108">
        <v>89</v>
      </c>
      <c r="C95" s="20" t="s">
        <v>1</v>
      </c>
      <c r="D95" s="153"/>
      <c r="E95" s="153"/>
      <c r="F95" s="93"/>
      <c r="G95" s="93"/>
      <c r="H95" s="93"/>
      <c r="I95" s="93"/>
      <c r="J95" s="93"/>
      <c r="K95" s="24"/>
      <c r="L95" s="24"/>
      <c r="M95" s="24"/>
      <c r="N95" s="24"/>
      <c r="O95" s="24"/>
    </row>
    <row r="96" spans="1:15" ht="12.75">
      <c r="A96" s="101"/>
      <c r="B96" s="108">
        <v>90</v>
      </c>
      <c r="C96" s="20" t="s">
        <v>1</v>
      </c>
      <c r="D96" s="153"/>
      <c r="E96" s="153"/>
      <c r="F96" s="93"/>
      <c r="G96" s="93"/>
      <c r="H96" s="93"/>
      <c r="I96" s="93"/>
      <c r="J96" s="93"/>
      <c r="K96" s="24"/>
      <c r="L96" s="24"/>
      <c r="M96" s="24"/>
      <c r="N96" s="24"/>
      <c r="O96" s="24"/>
    </row>
    <row r="97" spans="1:15" ht="12.75">
      <c r="A97" s="101"/>
      <c r="B97" s="108">
        <v>91</v>
      </c>
      <c r="C97" s="20" t="s">
        <v>1</v>
      </c>
      <c r="D97" s="153"/>
      <c r="E97" s="153"/>
      <c r="F97" s="93"/>
      <c r="G97" s="93"/>
      <c r="H97" s="93"/>
      <c r="I97" s="93"/>
      <c r="J97" s="93"/>
      <c r="K97" s="24"/>
      <c r="L97" s="24"/>
      <c r="M97" s="24"/>
      <c r="N97" s="24"/>
      <c r="O97" s="24"/>
    </row>
    <row r="98" spans="1:15" ht="12.75">
      <c r="A98" s="101"/>
      <c r="B98" s="108">
        <v>92</v>
      </c>
      <c r="C98" s="20" t="s">
        <v>1</v>
      </c>
      <c r="D98" s="153"/>
      <c r="E98" s="153"/>
      <c r="F98" s="93"/>
      <c r="G98" s="93"/>
      <c r="H98" s="93"/>
      <c r="I98" s="93"/>
      <c r="J98" s="93"/>
      <c r="K98" s="24"/>
      <c r="L98" s="24"/>
      <c r="M98" s="24"/>
      <c r="N98" s="24"/>
      <c r="O98" s="24"/>
    </row>
    <row r="99" spans="1:15" ht="12.75">
      <c r="A99" s="101"/>
      <c r="B99" s="108">
        <v>93</v>
      </c>
      <c r="C99" s="20" t="s">
        <v>1</v>
      </c>
      <c r="D99" s="153"/>
      <c r="E99" s="153"/>
      <c r="F99" s="93"/>
      <c r="G99" s="93"/>
      <c r="H99" s="93"/>
      <c r="I99" s="93"/>
      <c r="J99" s="93"/>
      <c r="K99" s="24"/>
      <c r="L99" s="24"/>
      <c r="M99" s="24"/>
      <c r="N99" s="24"/>
      <c r="O99" s="24"/>
    </row>
    <row r="100" spans="1:15" ht="12.75">
      <c r="A100" s="101"/>
      <c r="B100" s="108">
        <v>94</v>
      </c>
      <c r="C100" s="20" t="s">
        <v>1</v>
      </c>
      <c r="D100" s="153"/>
      <c r="E100" s="153"/>
      <c r="F100" s="93"/>
      <c r="G100" s="93"/>
      <c r="H100" s="93"/>
      <c r="I100" s="93"/>
      <c r="J100" s="93"/>
      <c r="K100" s="24"/>
      <c r="L100" s="24"/>
      <c r="M100" s="24"/>
      <c r="N100" s="24"/>
      <c r="O100" s="24"/>
    </row>
    <row r="101" spans="1:15" ht="12.75">
      <c r="A101" s="101"/>
      <c r="B101" s="108">
        <v>95</v>
      </c>
      <c r="C101" s="20" t="s">
        <v>1</v>
      </c>
      <c r="D101" s="153"/>
      <c r="E101" s="153"/>
      <c r="F101" s="93"/>
      <c r="G101" s="93"/>
      <c r="H101" s="93"/>
      <c r="I101" s="93"/>
      <c r="J101" s="93"/>
      <c r="K101" s="24"/>
      <c r="L101" s="24"/>
      <c r="M101" s="24"/>
      <c r="N101" s="24"/>
      <c r="O101" s="24"/>
    </row>
    <row r="102" spans="1:15" ht="12.75">
      <c r="A102" s="101"/>
      <c r="B102" s="108">
        <v>96</v>
      </c>
      <c r="C102" s="20" t="s">
        <v>1</v>
      </c>
      <c r="D102" s="153"/>
      <c r="E102" s="153"/>
      <c r="F102" s="93"/>
      <c r="G102" s="93"/>
      <c r="H102" s="93"/>
      <c r="I102" s="93"/>
      <c r="J102" s="93"/>
      <c r="K102" s="24"/>
      <c r="L102" s="24"/>
      <c r="M102" s="24"/>
      <c r="N102" s="24"/>
      <c r="O102" s="24"/>
    </row>
    <row r="103" spans="1:15" ht="12.75">
      <c r="A103" s="101"/>
      <c r="B103" s="108">
        <v>97</v>
      </c>
      <c r="C103" s="20" t="s">
        <v>1</v>
      </c>
      <c r="D103" s="153"/>
      <c r="E103" s="153"/>
      <c r="F103" s="93"/>
      <c r="G103" s="93"/>
      <c r="H103" s="93"/>
      <c r="I103" s="93"/>
      <c r="J103" s="93"/>
      <c r="K103" s="24"/>
      <c r="L103" s="24"/>
      <c r="M103" s="24"/>
      <c r="N103" s="24"/>
      <c r="O103" s="24"/>
    </row>
    <row r="104" spans="1:15" ht="12.75">
      <c r="A104" s="101"/>
      <c r="B104" s="108">
        <v>98</v>
      </c>
      <c r="C104" s="20" t="s">
        <v>1</v>
      </c>
      <c r="D104" s="153"/>
      <c r="E104" s="153"/>
      <c r="F104" s="93"/>
      <c r="G104" s="93"/>
      <c r="H104" s="93"/>
      <c r="I104" s="93"/>
      <c r="J104" s="93"/>
      <c r="K104" s="24"/>
      <c r="L104" s="24"/>
      <c r="M104" s="24"/>
      <c r="N104" s="24"/>
      <c r="O104" s="24"/>
    </row>
    <row r="105" spans="1:15" ht="12.75">
      <c r="A105" s="101"/>
      <c r="B105" s="108">
        <v>99</v>
      </c>
      <c r="C105" s="20" t="s">
        <v>1</v>
      </c>
      <c r="D105" s="153"/>
      <c r="E105" s="153"/>
      <c r="F105" s="93"/>
      <c r="G105" s="93"/>
      <c r="H105" s="93"/>
      <c r="I105" s="93"/>
      <c r="J105" s="93"/>
      <c r="K105" s="24"/>
      <c r="L105" s="24"/>
      <c r="M105" s="24"/>
      <c r="N105" s="24"/>
      <c r="O105" s="24"/>
    </row>
    <row r="106" spans="1:15" ht="12.75">
      <c r="A106" s="101"/>
      <c r="B106" s="108">
        <v>100</v>
      </c>
      <c r="C106" s="20" t="s">
        <v>1</v>
      </c>
      <c r="D106" s="153"/>
      <c r="E106" s="153"/>
      <c r="F106" s="93"/>
      <c r="G106" s="93"/>
      <c r="H106" s="93"/>
      <c r="I106" s="93"/>
      <c r="J106" s="93"/>
      <c r="K106" s="24"/>
      <c r="L106" s="24"/>
      <c r="M106" s="24"/>
      <c r="N106" s="24"/>
      <c r="O106" s="24"/>
    </row>
    <row r="107" spans="1:15" ht="12.75">
      <c r="A107" s="101"/>
      <c r="B107" s="108">
        <v>101</v>
      </c>
      <c r="C107" s="20" t="s">
        <v>1</v>
      </c>
      <c r="D107" s="153"/>
      <c r="E107" s="153"/>
      <c r="F107" s="93"/>
      <c r="G107" s="93"/>
      <c r="H107" s="93"/>
      <c r="I107" s="93"/>
      <c r="J107" s="93"/>
      <c r="K107" s="24"/>
      <c r="L107" s="24"/>
      <c r="M107" s="24"/>
      <c r="N107" s="24"/>
      <c r="O107" s="24"/>
    </row>
    <row r="108" spans="1:15" ht="12.75">
      <c r="A108" s="101"/>
      <c r="B108" s="108">
        <v>102</v>
      </c>
      <c r="C108" s="20" t="s">
        <v>1</v>
      </c>
      <c r="D108" s="153"/>
      <c r="E108" s="153"/>
      <c r="F108" s="93"/>
      <c r="G108" s="93"/>
      <c r="H108" s="93"/>
      <c r="I108" s="93"/>
      <c r="J108" s="93"/>
      <c r="K108" s="24"/>
      <c r="L108" s="24"/>
      <c r="M108" s="24"/>
      <c r="N108" s="24"/>
      <c r="O108" s="24"/>
    </row>
    <row r="109" spans="1:15" ht="12.75">
      <c r="A109" s="101"/>
      <c r="B109" s="108">
        <v>103</v>
      </c>
      <c r="C109" s="20" t="s">
        <v>1</v>
      </c>
      <c r="D109" s="153"/>
      <c r="E109" s="153"/>
      <c r="F109" s="93"/>
      <c r="G109" s="93"/>
      <c r="H109" s="93"/>
      <c r="I109" s="93"/>
      <c r="J109" s="93"/>
      <c r="K109" s="24"/>
      <c r="L109" s="24"/>
      <c r="M109" s="24"/>
      <c r="N109" s="24"/>
      <c r="O109" s="24"/>
    </row>
    <row r="110" spans="1:15" ht="12.75">
      <c r="A110" s="101"/>
      <c r="B110" s="108">
        <v>104</v>
      </c>
      <c r="C110" s="20" t="s">
        <v>1</v>
      </c>
      <c r="D110" s="153"/>
      <c r="E110" s="153"/>
      <c r="F110" s="93"/>
      <c r="G110" s="93"/>
      <c r="H110" s="93"/>
      <c r="I110" s="93"/>
      <c r="J110" s="93"/>
      <c r="K110" s="24"/>
      <c r="L110" s="24"/>
      <c r="M110" s="24"/>
      <c r="N110" s="24"/>
      <c r="O110" s="24"/>
    </row>
    <row r="111" spans="1:15" ht="12.75">
      <c r="A111" s="101"/>
      <c r="B111" s="108">
        <v>105</v>
      </c>
      <c r="C111" s="20" t="s">
        <v>1</v>
      </c>
      <c r="D111" s="153"/>
      <c r="E111" s="153"/>
      <c r="F111" s="93"/>
      <c r="G111" s="93"/>
      <c r="H111" s="93"/>
      <c r="I111" s="93"/>
      <c r="J111" s="93"/>
      <c r="K111" s="24"/>
      <c r="L111" s="24"/>
      <c r="M111" s="24"/>
      <c r="N111" s="24"/>
      <c r="O111" s="24"/>
    </row>
    <row r="112" spans="1:15" ht="12.75">
      <c r="A112" s="101"/>
      <c r="B112" s="108">
        <v>106</v>
      </c>
      <c r="C112" s="20" t="s">
        <v>1</v>
      </c>
      <c r="D112" s="153"/>
      <c r="E112" s="153"/>
      <c r="F112" s="93"/>
      <c r="G112" s="93"/>
      <c r="H112" s="93"/>
      <c r="I112" s="93"/>
      <c r="J112" s="93"/>
      <c r="K112" s="24"/>
      <c r="L112" s="24"/>
      <c r="M112" s="24"/>
      <c r="N112" s="24"/>
      <c r="O112" s="24"/>
    </row>
    <row r="113" spans="1:15" ht="12.75">
      <c r="A113" s="101"/>
      <c r="B113" s="108">
        <v>107</v>
      </c>
      <c r="C113" s="20" t="s">
        <v>1</v>
      </c>
      <c r="D113" s="153"/>
      <c r="E113" s="153"/>
      <c r="F113" s="93"/>
      <c r="G113" s="93"/>
      <c r="H113" s="93"/>
      <c r="I113" s="93"/>
      <c r="J113" s="93"/>
      <c r="K113" s="24"/>
      <c r="L113" s="24"/>
      <c r="M113" s="24"/>
      <c r="N113" s="24"/>
      <c r="O113" s="24"/>
    </row>
    <row r="114" spans="1:15" ht="12.75">
      <c r="A114" s="101"/>
      <c r="B114" s="108">
        <v>108</v>
      </c>
      <c r="C114" s="20" t="s">
        <v>1</v>
      </c>
      <c r="D114" s="153"/>
      <c r="E114" s="153"/>
      <c r="F114" s="93"/>
      <c r="G114" s="93"/>
      <c r="H114" s="93"/>
      <c r="I114" s="93"/>
      <c r="J114" s="93"/>
      <c r="K114" s="24"/>
      <c r="L114" s="24"/>
      <c r="M114" s="24"/>
      <c r="N114" s="24"/>
      <c r="O114" s="24"/>
    </row>
    <row r="115" spans="1:15" ht="12.75">
      <c r="A115" s="101"/>
      <c r="B115" s="108">
        <v>109</v>
      </c>
      <c r="C115" s="20" t="s">
        <v>1</v>
      </c>
      <c r="D115" s="153"/>
      <c r="E115" s="153"/>
      <c r="F115" s="93"/>
      <c r="G115" s="93"/>
      <c r="H115" s="93"/>
      <c r="I115" s="93"/>
      <c r="J115" s="93"/>
      <c r="K115" s="24"/>
      <c r="L115" s="24"/>
      <c r="M115" s="24"/>
      <c r="N115" s="24"/>
      <c r="O115" s="24"/>
    </row>
    <row r="116" spans="1:15" ht="12.75">
      <c r="A116" s="101"/>
      <c r="B116" s="108">
        <v>110</v>
      </c>
      <c r="C116" s="20" t="s">
        <v>1</v>
      </c>
      <c r="D116" s="153"/>
      <c r="E116" s="153"/>
      <c r="F116" s="93"/>
      <c r="G116" s="93"/>
      <c r="H116" s="93"/>
      <c r="I116" s="93"/>
      <c r="J116" s="93"/>
      <c r="K116" s="24"/>
      <c r="L116" s="24"/>
      <c r="M116" s="24"/>
      <c r="N116" s="24"/>
      <c r="O116" s="24"/>
    </row>
    <row r="117" spans="1:15" ht="12.75">
      <c r="A117" s="101"/>
      <c r="B117" s="108">
        <v>111</v>
      </c>
      <c r="C117" s="20" t="s">
        <v>1</v>
      </c>
      <c r="D117" s="153"/>
      <c r="E117" s="153"/>
      <c r="F117" s="93"/>
      <c r="G117" s="93"/>
      <c r="H117" s="93"/>
      <c r="I117" s="93"/>
      <c r="J117" s="93"/>
      <c r="K117" s="24"/>
      <c r="L117" s="24"/>
      <c r="M117" s="24"/>
      <c r="N117" s="24"/>
      <c r="O117" s="24"/>
    </row>
    <row r="118" spans="1:15" ht="12.75">
      <c r="A118" s="101"/>
      <c r="B118" s="108">
        <v>112</v>
      </c>
      <c r="C118" s="20" t="s">
        <v>1</v>
      </c>
      <c r="D118" s="153"/>
      <c r="E118" s="153"/>
      <c r="F118" s="93"/>
      <c r="G118" s="93"/>
      <c r="H118" s="93"/>
      <c r="I118" s="93"/>
      <c r="J118" s="93"/>
      <c r="K118" s="24"/>
      <c r="L118" s="24"/>
      <c r="M118" s="24"/>
      <c r="N118" s="24"/>
      <c r="O118" s="24"/>
    </row>
    <row r="119" spans="1:15" ht="12.75">
      <c r="A119" s="101"/>
      <c r="B119" s="108">
        <v>113</v>
      </c>
      <c r="C119" s="20" t="s">
        <v>1</v>
      </c>
      <c r="D119" s="153"/>
      <c r="E119" s="153"/>
      <c r="F119" s="93"/>
      <c r="G119" s="93"/>
      <c r="H119" s="93"/>
      <c r="I119" s="93"/>
      <c r="J119" s="93"/>
      <c r="K119" s="24"/>
      <c r="L119" s="24"/>
      <c r="M119" s="24"/>
      <c r="N119" s="24"/>
      <c r="O119" s="24"/>
    </row>
    <row r="120" spans="1:15" ht="12.75">
      <c r="A120" s="101"/>
      <c r="B120" s="108">
        <v>114</v>
      </c>
      <c r="C120" s="20" t="s">
        <v>1</v>
      </c>
      <c r="D120" s="153"/>
      <c r="E120" s="153"/>
      <c r="F120" s="93"/>
      <c r="G120" s="93"/>
      <c r="H120" s="93"/>
      <c r="I120" s="93"/>
      <c r="J120" s="93"/>
      <c r="K120" s="24"/>
      <c r="L120" s="24"/>
      <c r="M120" s="24"/>
      <c r="N120" s="24"/>
      <c r="O120" s="24"/>
    </row>
    <row r="121" spans="1:15" ht="12.75">
      <c r="A121" s="101"/>
      <c r="B121" s="108">
        <v>115</v>
      </c>
      <c r="C121" s="20" t="s">
        <v>1</v>
      </c>
      <c r="D121" s="153"/>
      <c r="E121" s="153"/>
      <c r="F121" s="93"/>
      <c r="G121" s="93"/>
      <c r="H121" s="93"/>
      <c r="I121" s="93"/>
      <c r="J121" s="93"/>
      <c r="K121" s="24"/>
      <c r="L121" s="24"/>
      <c r="M121" s="24"/>
      <c r="N121" s="24"/>
      <c r="O121" s="24"/>
    </row>
    <row r="122" spans="1:15" ht="12.75">
      <c r="A122" s="101"/>
      <c r="B122" s="108">
        <v>116</v>
      </c>
      <c r="C122" s="20" t="s">
        <v>1</v>
      </c>
      <c r="D122" s="153"/>
      <c r="E122" s="153"/>
      <c r="F122" s="93"/>
      <c r="G122" s="93"/>
      <c r="H122" s="93"/>
      <c r="I122" s="93"/>
      <c r="J122" s="93"/>
      <c r="K122" s="24"/>
      <c r="L122" s="24"/>
      <c r="M122" s="24"/>
      <c r="N122" s="24"/>
      <c r="O122" s="24"/>
    </row>
    <row r="123" spans="1:15" ht="12.75">
      <c r="A123" s="101"/>
      <c r="B123" s="108">
        <v>117</v>
      </c>
      <c r="C123" s="20" t="s">
        <v>1</v>
      </c>
      <c r="D123" s="153"/>
      <c r="E123" s="153"/>
      <c r="F123" s="93"/>
      <c r="G123" s="93"/>
      <c r="H123" s="93"/>
      <c r="I123" s="93"/>
      <c r="J123" s="93"/>
      <c r="K123" s="24"/>
      <c r="L123" s="24"/>
      <c r="M123" s="24"/>
      <c r="N123" s="24"/>
      <c r="O123" s="24"/>
    </row>
    <row r="124" spans="1:15" ht="12.75">
      <c r="A124" s="101"/>
      <c r="B124" s="108">
        <v>118</v>
      </c>
      <c r="C124" s="20" t="s">
        <v>1</v>
      </c>
      <c r="D124" s="153"/>
      <c r="E124" s="153"/>
      <c r="F124" s="93"/>
      <c r="G124" s="93"/>
      <c r="H124" s="93"/>
      <c r="I124" s="93"/>
      <c r="J124" s="93"/>
      <c r="K124" s="24"/>
      <c r="L124" s="24"/>
      <c r="M124" s="24"/>
      <c r="N124" s="24"/>
      <c r="O124" s="24"/>
    </row>
    <row r="125" spans="1:15" ht="12.75">
      <c r="A125" s="101"/>
      <c r="B125" s="108">
        <v>119</v>
      </c>
      <c r="C125" s="20" t="s">
        <v>1</v>
      </c>
      <c r="D125" s="153"/>
      <c r="E125" s="153"/>
      <c r="F125" s="93"/>
      <c r="G125" s="93"/>
      <c r="H125" s="93"/>
      <c r="I125" s="93"/>
      <c r="J125" s="93"/>
      <c r="K125" s="24"/>
      <c r="L125" s="24"/>
      <c r="M125" s="24"/>
      <c r="N125" s="24"/>
      <c r="O125" s="24"/>
    </row>
    <row r="126" spans="1:15" ht="12.75">
      <c r="A126" s="101"/>
      <c r="B126" s="108">
        <v>120</v>
      </c>
      <c r="C126" s="20" t="s">
        <v>1</v>
      </c>
      <c r="D126" s="153"/>
      <c r="E126" s="153"/>
      <c r="F126" s="93"/>
      <c r="G126" s="93"/>
      <c r="H126" s="93"/>
      <c r="I126" s="93"/>
      <c r="J126" s="93"/>
      <c r="K126" s="24"/>
      <c r="L126" s="24"/>
      <c r="M126" s="24"/>
      <c r="N126" s="24"/>
      <c r="O126" s="24"/>
    </row>
    <row r="127" spans="1:15" ht="12.75">
      <c r="A127" s="101"/>
      <c r="B127" s="108">
        <v>121</v>
      </c>
      <c r="C127" s="20" t="s">
        <v>1</v>
      </c>
      <c r="D127" s="153"/>
      <c r="E127" s="153"/>
      <c r="F127" s="93"/>
      <c r="G127" s="93"/>
      <c r="H127" s="93"/>
      <c r="I127" s="93"/>
      <c r="J127" s="93"/>
      <c r="K127" s="24"/>
      <c r="L127" s="24"/>
      <c r="M127" s="24"/>
      <c r="N127" s="24"/>
      <c r="O127" s="24"/>
    </row>
    <row r="128" spans="1:15" ht="12.75">
      <c r="A128" s="101"/>
      <c r="B128" s="108">
        <v>122</v>
      </c>
      <c r="C128" s="20" t="s">
        <v>1</v>
      </c>
      <c r="D128" s="153"/>
      <c r="E128" s="153"/>
      <c r="F128" s="93"/>
      <c r="G128" s="93"/>
      <c r="H128" s="93"/>
      <c r="I128" s="93"/>
      <c r="J128" s="93"/>
      <c r="K128" s="24"/>
      <c r="L128" s="24"/>
      <c r="M128" s="24"/>
      <c r="N128" s="24"/>
      <c r="O128" s="24"/>
    </row>
    <row r="129" spans="1:15" ht="12.75">
      <c r="A129" s="101"/>
      <c r="B129" s="108">
        <v>123</v>
      </c>
      <c r="C129" s="20" t="s">
        <v>1</v>
      </c>
      <c r="D129" s="153"/>
      <c r="E129" s="153"/>
      <c r="F129" s="93"/>
      <c r="G129" s="93"/>
      <c r="H129" s="93"/>
      <c r="I129" s="93"/>
      <c r="J129" s="93"/>
      <c r="K129" s="24"/>
      <c r="L129" s="24"/>
      <c r="M129" s="24"/>
      <c r="N129" s="24"/>
      <c r="O129" s="24"/>
    </row>
    <row r="130" spans="1:15" ht="12.75">
      <c r="A130" s="101"/>
      <c r="B130" s="108">
        <v>124</v>
      </c>
      <c r="C130" s="20" t="s">
        <v>1</v>
      </c>
      <c r="D130" s="153"/>
      <c r="E130" s="153"/>
      <c r="F130" s="93"/>
      <c r="G130" s="93"/>
      <c r="H130" s="93"/>
      <c r="I130" s="93"/>
      <c r="J130" s="93"/>
      <c r="K130" s="24"/>
      <c r="L130" s="24"/>
      <c r="M130" s="24"/>
      <c r="N130" s="24"/>
      <c r="O130" s="24"/>
    </row>
    <row r="131" spans="1:15" ht="12.75">
      <c r="A131" s="101"/>
      <c r="B131" s="108">
        <v>125</v>
      </c>
      <c r="C131" s="20" t="s">
        <v>1</v>
      </c>
      <c r="D131" s="153"/>
      <c r="E131" s="153"/>
      <c r="F131" s="93"/>
      <c r="G131" s="93"/>
      <c r="H131" s="93"/>
      <c r="I131" s="93"/>
      <c r="J131" s="93"/>
      <c r="K131" s="24"/>
      <c r="L131" s="24"/>
      <c r="M131" s="24"/>
      <c r="N131" s="24"/>
      <c r="O131" s="24"/>
    </row>
    <row r="132" spans="1:15" ht="12.75">
      <c r="A132" s="101"/>
      <c r="B132" s="108">
        <v>126</v>
      </c>
      <c r="C132" s="20" t="s">
        <v>1</v>
      </c>
      <c r="D132" s="153"/>
      <c r="E132" s="153"/>
      <c r="F132" s="93"/>
      <c r="G132" s="93"/>
      <c r="H132" s="93"/>
      <c r="I132" s="93"/>
      <c r="J132" s="93"/>
      <c r="K132" s="24"/>
      <c r="L132" s="24"/>
      <c r="M132" s="24"/>
      <c r="N132" s="24"/>
      <c r="O132" s="24"/>
    </row>
    <row r="133" spans="1:15" ht="12.75">
      <c r="A133" s="101"/>
      <c r="B133" s="108">
        <v>127</v>
      </c>
      <c r="C133" s="20" t="s">
        <v>1</v>
      </c>
      <c r="D133" s="153"/>
      <c r="E133" s="153"/>
      <c r="F133" s="93"/>
      <c r="G133" s="93"/>
      <c r="H133" s="93"/>
      <c r="I133" s="93"/>
      <c r="J133" s="93"/>
      <c r="K133" s="24"/>
      <c r="L133" s="24"/>
      <c r="M133" s="24"/>
      <c r="N133" s="24"/>
      <c r="O133" s="24"/>
    </row>
    <row r="134" spans="1:15" ht="12.75">
      <c r="A134" s="101"/>
      <c r="B134" s="108">
        <v>128</v>
      </c>
      <c r="C134" s="20" t="s">
        <v>1</v>
      </c>
      <c r="D134" s="153"/>
      <c r="E134" s="153"/>
      <c r="F134" s="93"/>
      <c r="G134" s="93"/>
      <c r="H134" s="93"/>
      <c r="I134" s="93"/>
      <c r="J134" s="93"/>
      <c r="K134" s="24"/>
      <c r="L134" s="24"/>
      <c r="M134" s="24"/>
      <c r="N134" s="24"/>
      <c r="O134" s="24"/>
    </row>
    <row r="135" spans="1:15" ht="12.75">
      <c r="A135" s="101"/>
      <c r="B135" s="108">
        <v>129</v>
      </c>
      <c r="C135" s="20" t="s">
        <v>1</v>
      </c>
      <c r="D135" s="153"/>
      <c r="E135" s="153"/>
      <c r="F135" s="93"/>
      <c r="G135" s="93"/>
      <c r="H135" s="93"/>
      <c r="I135" s="93"/>
      <c r="J135" s="93"/>
      <c r="K135" s="24"/>
      <c r="L135" s="24"/>
      <c r="M135" s="24"/>
      <c r="N135" s="24"/>
      <c r="O135" s="24"/>
    </row>
    <row r="136" spans="1:15" ht="12.75">
      <c r="A136" s="101"/>
      <c r="B136" s="108">
        <v>130</v>
      </c>
      <c r="C136" s="20" t="s">
        <v>1</v>
      </c>
      <c r="D136" s="153"/>
      <c r="E136" s="153"/>
      <c r="F136" s="93"/>
      <c r="G136" s="93"/>
      <c r="H136" s="93"/>
      <c r="I136" s="93"/>
      <c r="J136" s="93"/>
      <c r="K136" s="24"/>
      <c r="L136" s="24"/>
      <c r="M136" s="24"/>
      <c r="N136" s="24"/>
      <c r="O136" s="24"/>
    </row>
    <row r="137" spans="1:15" ht="12.75">
      <c r="A137" s="101"/>
      <c r="B137" s="108">
        <v>131</v>
      </c>
      <c r="C137" s="20" t="s">
        <v>1</v>
      </c>
      <c r="D137" s="153"/>
      <c r="E137" s="153"/>
      <c r="F137" s="93"/>
      <c r="G137" s="93"/>
      <c r="H137" s="93"/>
      <c r="I137" s="93"/>
      <c r="J137" s="93"/>
      <c r="K137" s="24"/>
      <c r="L137" s="24"/>
      <c r="M137" s="24"/>
      <c r="N137" s="24"/>
      <c r="O137" s="24"/>
    </row>
    <row r="138" spans="1:15" ht="12.75">
      <c r="A138" s="101"/>
      <c r="B138" s="108">
        <v>132</v>
      </c>
      <c r="C138" s="20" t="s">
        <v>1</v>
      </c>
      <c r="D138" s="153"/>
      <c r="E138" s="153"/>
      <c r="F138" s="93"/>
      <c r="G138" s="93"/>
      <c r="H138" s="93"/>
      <c r="I138" s="93"/>
      <c r="J138" s="93"/>
      <c r="K138" s="24"/>
      <c r="L138" s="24"/>
      <c r="M138" s="24"/>
      <c r="N138" s="24"/>
      <c r="O138" s="24"/>
    </row>
    <row r="139" spans="1:15" ht="12.75">
      <c r="A139" s="101"/>
      <c r="B139" s="108">
        <v>133</v>
      </c>
      <c r="C139" s="20" t="s">
        <v>1</v>
      </c>
      <c r="D139" s="153"/>
      <c r="E139" s="153"/>
      <c r="F139" s="93"/>
      <c r="G139" s="93"/>
      <c r="H139" s="93"/>
      <c r="I139" s="93"/>
      <c r="J139" s="93"/>
      <c r="K139" s="24"/>
      <c r="L139" s="24"/>
      <c r="M139" s="24"/>
      <c r="N139" s="24"/>
      <c r="O139" s="24"/>
    </row>
    <row r="140" spans="1:15" ht="12.75">
      <c r="A140" s="101"/>
      <c r="B140" s="108">
        <v>134</v>
      </c>
      <c r="C140" s="20" t="s">
        <v>1</v>
      </c>
      <c r="D140" s="153"/>
      <c r="E140" s="153"/>
      <c r="F140" s="93"/>
      <c r="G140" s="93"/>
      <c r="H140" s="93"/>
      <c r="I140" s="93"/>
      <c r="J140" s="93"/>
      <c r="K140" s="24"/>
      <c r="L140" s="24"/>
      <c r="M140" s="24"/>
      <c r="N140" s="24"/>
      <c r="O140" s="24"/>
    </row>
    <row r="141" spans="1:15" ht="12.75">
      <c r="A141" s="101"/>
      <c r="B141" s="108">
        <v>135</v>
      </c>
      <c r="C141" s="20" t="s">
        <v>1</v>
      </c>
      <c r="D141" s="153"/>
      <c r="E141" s="153"/>
      <c r="F141" s="93"/>
      <c r="G141" s="93"/>
      <c r="H141" s="93"/>
      <c r="I141" s="93"/>
      <c r="J141" s="93"/>
      <c r="K141" s="24"/>
      <c r="L141" s="24"/>
      <c r="M141" s="24"/>
      <c r="N141" s="24"/>
      <c r="O141" s="24"/>
    </row>
    <row r="142" spans="1:15" ht="12.75">
      <c r="A142" s="101"/>
      <c r="B142" s="108">
        <v>136</v>
      </c>
      <c r="C142" s="20" t="s">
        <v>1</v>
      </c>
      <c r="D142" s="153"/>
      <c r="E142" s="153"/>
      <c r="F142" s="93"/>
      <c r="G142" s="93"/>
      <c r="H142" s="93"/>
      <c r="I142" s="93"/>
      <c r="J142" s="93"/>
      <c r="K142" s="24"/>
      <c r="L142" s="24"/>
      <c r="M142" s="24"/>
      <c r="N142" s="24"/>
      <c r="O142" s="24"/>
    </row>
    <row r="143" spans="1:15" ht="12.75">
      <c r="A143" s="101"/>
      <c r="B143" s="108">
        <v>137</v>
      </c>
      <c r="C143" s="20" t="s">
        <v>1</v>
      </c>
      <c r="D143" s="153"/>
      <c r="E143" s="153"/>
      <c r="F143" s="93"/>
      <c r="G143" s="93"/>
      <c r="H143" s="93"/>
      <c r="I143" s="93"/>
      <c r="J143" s="93"/>
      <c r="K143" s="24"/>
      <c r="L143" s="24"/>
      <c r="M143" s="24"/>
      <c r="N143" s="24"/>
      <c r="O143" s="24"/>
    </row>
    <row r="144" spans="1:15" ht="12.75">
      <c r="A144" s="101"/>
      <c r="B144" s="108">
        <v>138</v>
      </c>
      <c r="C144" s="20" t="s">
        <v>1</v>
      </c>
      <c r="D144" s="153"/>
      <c r="E144" s="153"/>
      <c r="F144" s="93"/>
      <c r="G144" s="93"/>
      <c r="H144" s="93"/>
      <c r="I144" s="93"/>
      <c r="J144" s="93"/>
      <c r="K144" s="24"/>
      <c r="L144" s="24"/>
      <c r="M144" s="24"/>
      <c r="N144" s="24"/>
      <c r="O144" s="24"/>
    </row>
    <row r="145" spans="1:15" ht="12.75">
      <c r="A145" s="101"/>
      <c r="B145" s="108">
        <v>139</v>
      </c>
      <c r="C145" s="20" t="s">
        <v>1</v>
      </c>
      <c r="D145" s="153"/>
      <c r="E145" s="153"/>
      <c r="F145" s="93"/>
      <c r="G145" s="93"/>
      <c r="H145" s="93"/>
      <c r="I145" s="93"/>
      <c r="J145" s="93"/>
      <c r="K145" s="24"/>
      <c r="L145" s="24"/>
      <c r="M145" s="24"/>
      <c r="N145" s="24"/>
      <c r="O145" s="24"/>
    </row>
    <row r="146" spans="1:15" ht="12.75">
      <c r="A146" s="101"/>
      <c r="B146" s="108">
        <v>140</v>
      </c>
      <c r="C146" s="20" t="s">
        <v>1</v>
      </c>
      <c r="D146" s="153"/>
      <c r="E146" s="153"/>
      <c r="F146" s="93"/>
      <c r="G146" s="93"/>
      <c r="H146" s="93"/>
      <c r="I146" s="93"/>
      <c r="J146" s="93"/>
      <c r="K146" s="24"/>
      <c r="L146" s="24"/>
      <c r="M146" s="24"/>
      <c r="N146" s="24"/>
      <c r="O146" s="24"/>
    </row>
    <row r="147" spans="1:15" ht="12.75">
      <c r="A147" s="101"/>
      <c r="B147" s="108">
        <v>141</v>
      </c>
      <c r="C147" s="20" t="s">
        <v>1</v>
      </c>
      <c r="D147" s="153"/>
      <c r="E147" s="153"/>
      <c r="F147" s="93"/>
      <c r="G147" s="93"/>
      <c r="H147" s="93"/>
      <c r="I147" s="93"/>
      <c r="J147" s="93"/>
      <c r="K147" s="24"/>
      <c r="L147" s="24"/>
      <c r="M147" s="24"/>
      <c r="N147" s="24"/>
      <c r="O147" s="24"/>
    </row>
    <row r="148" spans="1:15" ht="12.75">
      <c r="A148" s="101"/>
      <c r="B148" s="108">
        <v>142</v>
      </c>
      <c r="C148" s="20" t="s">
        <v>1</v>
      </c>
      <c r="D148" s="153"/>
      <c r="E148" s="153"/>
      <c r="F148" s="93"/>
      <c r="G148" s="93"/>
      <c r="H148" s="93"/>
      <c r="I148" s="93"/>
      <c r="J148" s="93"/>
      <c r="K148" s="24"/>
      <c r="L148" s="24"/>
      <c r="M148" s="24"/>
      <c r="N148" s="24"/>
      <c r="O148" s="24"/>
    </row>
    <row r="149" spans="1:15" ht="12.75">
      <c r="A149" s="101"/>
      <c r="B149" s="108">
        <v>143</v>
      </c>
      <c r="C149" s="20" t="s">
        <v>1</v>
      </c>
      <c r="D149" s="153"/>
      <c r="E149" s="153"/>
      <c r="F149" s="93"/>
      <c r="G149" s="93"/>
      <c r="H149" s="93"/>
      <c r="I149" s="93"/>
      <c r="J149" s="93"/>
      <c r="K149" s="24"/>
      <c r="L149" s="24"/>
      <c r="M149" s="24"/>
      <c r="N149" s="24"/>
      <c r="O149" s="24"/>
    </row>
    <row r="150" spans="1:15" ht="12.75">
      <c r="A150" s="101"/>
      <c r="B150" s="108">
        <v>144</v>
      </c>
      <c r="C150" s="20" t="s">
        <v>1</v>
      </c>
      <c r="D150" s="153"/>
      <c r="E150" s="153"/>
      <c r="F150" s="93"/>
      <c r="G150" s="93"/>
      <c r="H150" s="93"/>
      <c r="I150" s="93"/>
      <c r="J150" s="93"/>
      <c r="K150" s="24"/>
      <c r="L150" s="24"/>
      <c r="M150" s="24"/>
      <c r="N150" s="24"/>
      <c r="O150" s="24"/>
    </row>
    <row r="151" spans="1:15" ht="12.75">
      <c r="A151" s="101"/>
      <c r="B151" s="108">
        <v>145</v>
      </c>
      <c r="C151" s="20" t="s">
        <v>1</v>
      </c>
      <c r="D151" s="153"/>
      <c r="E151" s="153"/>
      <c r="F151" s="93"/>
      <c r="G151" s="93"/>
      <c r="H151" s="93"/>
      <c r="I151" s="93"/>
      <c r="J151" s="93"/>
      <c r="K151" s="24"/>
      <c r="L151" s="24"/>
      <c r="M151" s="24"/>
      <c r="N151" s="24"/>
      <c r="O151" s="24"/>
    </row>
    <row r="152" spans="1:15" ht="12.75">
      <c r="A152" s="101"/>
      <c r="B152" s="108">
        <v>146</v>
      </c>
      <c r="C152" s="20" t="s">
        <v>1</v>
      </c>
      <c r="D152" s="153"/>
      <c r="E152" s="153"/>
      <c r="F152" s="93"/>
      <c r="G152" s="93"/>
      <c r="H152" s="93"/>
      <c r="I152" s="93"/>
      <c r="J152" s="93"/>
      <c r="K152" s="24"/>
      <c r="L152" s="24"/>
      <c r="M152" s="24"/>
      <c r="N152" s="24"/>
      <c r="O152" s="24"/>
    </row>
    <row r="153" spans="1:15" ht="12.75">
      <c r="A153" s="101"/>
      <c r="B153" s="108">
        <v>147</v>
      </c>
      <c r="C153" s="20" t="s">
        <v>1</v>
      </c>
      <c r="D153" s="153"/>
      <c r="E153" s="153"/>
      <c r="F153" s="93"/>
      <c r="G153" s="93"/>
      <c r="H153" s="93"/>
      <c r="I153" s="93"/>
      <c r="J153" s="93"/>
      <c r="K153" s="24"/>
      <c r="L153" s="24"/>
      <c r="M153" s="24"/>
      <c r="N153" s="24"/>
      <c r="O153" s="24"/>
    </row>
    <row r="154" spans="1:15" ht="12.75">
      <c r="A154" s="101"/>
      <c r="B154" s="108">
        <v>148</v>
      </c>
      <c r="C154" s="20" t="s">
        <v>1</v>
      </c>
      <c r="D154" s="153"/>
      <c r="E154" s="153"/>
      <c r="F154" s="93"/>
      <c r="G154" s="93"/>
      <c r="H154" s="93"/>
      <c r="I154" s="93"/>
      <c r="J154" s="93"/>
      <c r="K154" s="24"/>
      <c r="L154" s="24"/>
      <c r="M154" s="24"/>
      <c r="N154" s="24"/>
      <c r="O154" s="24"/>
    </row>
    <row r="155" spans="1:15" ht="12.75">
      <c r="A155" s="101"/>
      <c r="B155" s="108">
        <v>149</v>
      </c>
      <c r="C155" s="20" t="s">
        <v>1</v>
      </c>
      <c r="D155" s="153"/>
      <c r="E155" s="153"/>
      <c r="F155" s="93"/>
      <c r="G155" s="93"/>
      <c r="H155" s="93"/>
      <c r="I155" s="93"/>
      <c r="J155" s="93"/>
      <c r="K155" s="24"/>
      <c r="L155" s="24"/>
      <c r="M155" s="24"/>
      <c r="N155" s="24"/>
      <c r="O155" s="24"/>
    </row>
    <row r="156" spans="1:15" ht="12.75">
      <c r="A156" s="101"/>
      <c r="B156" s="108">
        <v>150</v>
      </c>
      <c r="C156" s="20" t="s">
        <v>1</v>
      </c>
      <c r="D156" s="153"/>
      <c r="E156" s="153"/>
      <c r="F156" s="93"/>
      <c r="G156" s="93"/>
      <c r="H156" s="93"/>
      <c r="I156" s="93"/>
      <c r="J156" s="93"/>
      <c r="K156" s="24"/>
      <c r="L156" s="24"/>
      <c r="M156" s="24"/>
      <c r="N156" s="24"/>
      <c r="O156" s="24"/>
    </row>
    <row r="157" spans="1:15" ht="12.75">
      <c r="A157" s="34"/>
      <c r="B157" s="34"/>
      <c r="C157" s="34"/>
      <c r="D157" s="34"/>
      <c r="E157" s="34"/>
      <c r="F157" s="93"/>
      <c r="G157" s="93"/>
      <c r="H157" s="93"/>
      <c r="I157" s="93"/>
      <c r="J157" s="93"/>
      <c r="K157" s="24"/>
      <c r="L157" s="24"/>
      <c r="M157" s="24"/>
      <c r="N157" s="24"/>
      <c r="O157" s="24"/>
    </row>
    <row r="158" spans="1:15" ht="24.75" customHeight="1">
      <c r="A158" s="24"/>
      <c r="B158" s="24"/>
      <c r="C158" s="24"/>
      <c r="D158" s="24"/>
      <c r="E158" s="24"/>
      <c r="F158" s="24"/>
      <c r="G158" s="24"/>
      <c r="H158" s="24"/>
      <c r="I158" s="24"/>
      <c r="J158" s="24"/>
      <c r="K158" s="24"/>
      <c r="L158" s="24"/>
      <c r="M158" s="24"/>
      <c r="N158" s="24"/>
      <c r="O158" s="24"/>
    </row>
    <row r="159" spans="1:15" ht="24.75" customHeight="1">
      <c r="A159" s="24"/>
      <c r="B159" s="24"/>
      <c r="C159" s="24"/>
      <c r="D159" s="24"/>
      <c r="E159" s="24"/>
      <c r="F159" s="24"/>
      <c r="G159" s="24"/>
      <c r="H159" s="24"/>
      <c r="I159" s="24"/>
      <c r="J159" s="24"/>
      <c r="K159" s="24"/>
      <c r="L159" s="24"/>
      <c r="M159" s="24"/>
      <c r="N159" s="24"/>
      <c r="O159" s="24"/>
    </row>
    <row r="160" spans="1:15" ht="24.75" customHeight="1">
      <c r="A160" s="24"/>
      <c r="B160" s="24"/>
      <c r="C160" s="24"/>
      <c r="D160" s="24"/>
      <c r="E160" s="24"/>
      <c r="F160" s="24"/>
      <c r="G160" s="24"/>
      <c r="H160" s="24"/>
      <c r="I160" s="24"/>
      <c r="J160" s="24"/>
      <c r="K160" s="24"/>
      <c r="L160" s="24"/>
      <c r="M160" s="24"/>
      <c r="N160" s="24"/>
      <c r="O160" s="24"/>
    </row>
    <row r="161" spans="1:15" ht="24.75" customHeight="1">
      <c r="A161" s="24"/>
      <c r="B161" s="24"/>
      <c r="C161" s="24"/>
      <c r="D161" s="24"/>
      <c r="E161" s="24"/>
      <c r="F161" s="24"/>
      <c r="G161" s="24"/>
      <c r="H161" s="24"/>
      <c r="I161" s="24"/>
      <c r="J161" s="24"/>
      <c r="K161" s="24"/>
      <c r="L161" s="24"/>
      <c r="M161" s="24"/>
      <c r="N161" s="24"/>
      <c r="O161" s="24"/>
    </row>
    <row r="162" spans="1:15" ht="24.75" customHeight="1">
      <c r="A162" s="24"/>
      <c r="B162" s="24"/>
      <c r="C162" s="24"/>
      <c r="D162" s="24"/>
      <c r="E162" s="24"/>
      <c r="F162" s="24"/>
      <c r="G162" s="24"/>
      <c r="H162" s="24"/>
      <c r="I162" s="24"/>
      <c r="J162" s="24"/>
      <c r="K162" s="24"/>
      <c r="L162" s="24"/>
      <c r="M162" s="24"/>
      <c r="N162" s="24"/>
      <c r="O162" s="24"/>
    </row>
    <row r="163" spans="1:15" ht="24.75" customHeight="1">
      <c r="A163" s="24"/>
      <c r="B163" s="24"/>
      <c r="C163" s="24"/>
      <c r="D163" s="24"/>
      <c r="E163" s="24"/>
      <c r="F163" s="24"/>
      <c r="G163" s="24"/>
      <c r="H163" s="24"/>
      <c r="I163" s="24"/>
      <c r="J163" s="24"/>
      <c r="K163" s="24"/>
      <c r="L163" s="24"/>
      <c r="M163" s="24"/>
      <c r="N163" s="24"/>
      <c r="O163" s="24"/>
    </row>
    <row r="164" spans="1:15" ht="24.75" customHeight="1">
      <c r="A164" s="24"/>
      <c r="B164" s="24"/>
      <c r="C164" s="24"/>
      <c r="D164" s="24"/>
      <c r="E164" s="24"/>
      <c r="F164" s="24"/>
      <c r="G164" s="24"/>
      <c r="H164" s="24"/>
      <c r="I164" s="24"/>
      <c r="J164" s="24"/>
      <c r="K164" s="24"/>
      <c r="L164" s="24"/>
      <c r="M164" s="24"/>
      <c r="N164" s="24"/>
      <c r="O164" s="24"/>
    </row>
    <row r="165" spans="1:15" ht="24.75" customHeight="1">
      <c r="A165" s="24"/>
      <c r="B165" s="24"/>
      <c r="C165" s="24"/>
      <c r="D165" s="24"/>
      <c r="E165" s="24"/>
      <c r="F165" s="24"/>
      <c r="G165" s="24"/>
      <c r="H165" s="24"/>
      <c r="I165" s="24"/>
      <c r="J165" s="24"/>
      <c r="K165" s="24"/>
      <c r="L165" s="24"/>
      <c r="M165" s="24"/>
      <c r="N165" s="24"/>
      <c r="O165" s="24"/>
    </row>
    <row r="166" spans="1:15" ht="24.75" customHeight="1">
      <c r="A166" s="24"/>
      <c r="B166" s="24"/>
      <c r="C166" s="24"/>
      <c r="D166" s="24"/>
      <c r="E166" s="24"/>
      <c r="F166" s="24"/>
      <c r="G166" s="24"/>
      <c r="H166" s="24"/>
      <c r="I166" s="24"/>
      <c r="J166" s="24"/>
      <c r="K166" s="24"/>
      <c r="L166" s="24"/>
      <c r="M166" s="24"/>
      <c r="N166" s="24"/>
      <c r="O166" s="24"/>
    </row>
    <row r="167" spans="1:15" ht="24.75" customHeight="1">
      <c r="A167" s="24"/>
      <c r="B167" s="24"/>
      <c r="C167" s="24"/>
      <c r="D167" s="24"/>
      <c r="E167" s="24"/>
      <c r="F167" s="24"/>
      <c r="G167" s="24"/>
      <c r="H167" s="24"/>
      <c r="I167" s="24"/>
      <c r="J167" s="24"/>
      <c r="K167" s="24"/>
      <c r="L167" s="24"/>
      <c r="M167" s="24"/>
      <c r="N167" s="24"/>
      <c r="O167" s="24"/>
    </row>
    <row r="168" spans="1:15" ht="24.75" customHeight="1">
      <c r="A168" s="24"/>
      <c r="B168" s="24"/>
      <c r="C168" s="24"/>
      <c r="D168" s="24"/>
      <c r="E168" s="24"/>
      <c r="F168" s="24"/>
      <c r="G168" s="24"/>
      <c r="H168" s="24"/>
      <c r="I168" s="24"/>
      <c r="J168" s="24"/>
      <c r="K168" s="24"/>
      <c r="L168" s="24"/>
      <c r="M168" s="24"/>
      <c r="N168" s="24"/>
      <c r="O168" s="24"/>
    </row>
    <row r="169" spans="1:15" ht="24.75" customHeight="1">
      <c r="A169" s="24"/>
      <c r="B169" s="24"/>
      <c r="C169" s="24"/>
      <c r="D169" s="24"/>
      <c r="E169" s="24"/>
      <c r="F169" s="24"/>
      <c r="G169" s="24"/>
      <c r="H169" s="24"/>
      <c r="I169" s="24"/>
      <c r="J169" s="24"/>
      <c r="K169" s="24"/>
      <c r="L169" s="24"/>
      <c r="M169" s="24"/>
      <c r="N169" s="24"/>
      <c r="O169" s="24"/>
    </row>
    <row r="170" spans="1:15" ht="24.75" customHeight="1">
      <c r="A170" s="24"/>
      <c r="B170" s="24"/>
      <c r="C170" s="24"/>
      <c r="D170" s="24"/>
      <c r="E170" s="24"/>
      <c r="F170" s="24"/>
      <c r="G170" s="24"/>
      <c r="H170" s="24"/>
      <c r="I170" s="24"/>
      <c r="J170" s="24"/>
      <c r="K170" s="24"/>
      <c r="L170" s="24"/>
      <c r="M170" s="24"/>
      <c r="N170" s="24"/>
      <c r="O170" s="24"/>
    </row>
    <row r="171" spans="1:15" ht="24.75" customHeight="1">
      <c r="A171" s="24"/>
      <c r="B171" s="24"/>
      <c r="C171" s="24"/>
      <c r="D171" s="24"/>
      <c r="E171" s="24"/>
      <c r="F171" s="24"/>
      <c r="G171" s="24"/>
      <c r="H171" s="24"/>
      <c r="I171" s="24"/>
      <c r="J171" s="24"/>
      <c r="K171" s="24"/>
      <c r="L171" s="24"/>
      <c r="M171" s="24"/>
      <c r="N171" s="24"/>
      <c r="O171" s="24"/>
    </row>
    <row r="172" spans="1:15" ht="24.75" customHeight="1">
      <c r="A172" s="24"/>
      <c r="B172" s="24"/>
      <c r="C172" s="24"/>
      <c r="D172" s="24"/>
      <c r="E172" s="24"/>
      <c r="F172" s="24"/>
      <c r="G172" s="24"/>
      <c r="H172" s="24"/>
      <c r="I172" s="24"/>
      <c r="J172" s="24"/>
      <c r="K172" s="24"/>
      <c r="L172" s="24"/>
      <c r="M172" s="24"/>
      <c r="N172" s="24"/>
      <c r="O172" s="24"/>
    </row>
    <row r="173" spans="1:15" ht="24.75" customHeight="1">
      <c r="A173" s="24"/>
      <c r="B173" s="24"/>
      <c r="C173" s="24"/>
      <c r="D173" s="24"/>
      <c r="E173" s="24"/>
      <c r="F173" s="24"/>
      <c r="G173" s="24"/>
      <c r="H173" s="24"/>
      <c r="I173" s="24"/>
      <c r="J173" s="24"/>
      <c r="K173" s="24"/>
      <c r="L173" s="24"/>
      <c r="M173" s="24"/>
      <c r="N173" s="24"/>
      <c r="O173" s="24"/>
    </row>
  </sheetData>
  <sheetProtection password="9AD9" sheet="1" objects="1" scenarios="1"/>
  <mergeCells count="4">
    <mergeCell ref="D5:E5"/>
    <mergeCell ref="C5:C6"/>
    <mergeCell ref="B5:B6"/>
    <mergeCell ref="C2:C4"/>
  </mergeCells>
  <printOptions/>
  <pageMargins left="0.75" right="0.75" top="1" bottom="1" header="0.5" footer="0.5"/>
  <pageSetup horizontalDpi="300" verticalDpi="300" orientation="portrait" r:id="rId3"/>
  <colBreaks count="1" manualBreakCount="1">
    <brk id="5" max="65535" man="1"/>
  </colBreaks>
  <drawing r:id="rId2"/>
  <legacyDrawing r:id="rId1"/>
</worksheet>
</file>

<file path=xl/worksheets/sheet5.xml><?xml version="1.0" encoding="utf-8"?>
<worksheet xmlns="http://schemas.openxmlformats.org/spreadsheetml/2006/main" xmlns:r="http://schemas.openxmlformats.org/officeDocument/2006/relationships">
  <sheetPr codeName="Sheet4"/>
  <dimension ref="A1:I35"/>
  <sheetViews>
    <sheetView zoomScalePageLayoutView="0" workbookViewId="0" topLeftCell="A1">
      <selection activeCell="A25" sqref="A25"/>
    </sheetView>
  </sheetViews>
  <sheetFormatPr defaultColWidth="9.140625" defaultRowHeight="12.75"/>
  <cols>
    <col min="1" max="1" width="6.28125" style="0" customWidth="1"/>
    <col min="2" max="2" width="12.57421875" style="0" customWidth="1"/>
  </cols>
  <sheetData>
    <row r="1" spans="1:4" ht="12.75">
      <c r="A1" s="283" t="s">
        <v>42</v>
      </c>
      <c r="B1" s="283"/>
      <c r="C1" s="283"/>
      <c r="D1" s="283"/>
    </row>
    <row r="2" spans="1:4" ht="12.75">
      <c r="A2" s="9" t="s">
        <v>31</v>
      </c>
      <c r="B2" s="4" t="s">
        <v>32</v>
      </c>
      <c r="C2" s="4" t="s">
        <v>33</v>
      </c>
      <c r="D2" s="10"/>
    </row>
    <row r="3" spans="1:4" ht="12.75">
      <c r="A3" s="11">
        <v>1</v>
      </c>
      <c r="B3" s="3" t="s">
        <v>34</v>
      </c>
      <c r="C3" s="284">
        <v>1.59</v>
      </c>
      <c r="D3" s="285"/>
    </row>
    <row r="4" spans="1:4" ht="12.75">
      <c r="A4" s="11">
        <v>2</v>
      </c>
      <c r="B4" s="3" t="s">
        <v>35</v>
      </c>
      <c r="C4" s="284">
        <v>1.59</v>
      </c>
      <c r="D4" s="285"/>
    </row>
    <row r="5" spans="1:4" ht="12.75">
      <c r="A5" s="11">
        <v>3</v>
      </c>
      <c r="B5" s="3" t="s">
        <v>36</v>
      </c>
      <c r="C5" s="284">
        <v>2.52</v>
      </c>
      <c r="D5" s="285"/>
    </row>
    <row r="6" spans="1:4" ht="12.75">
      <c r="A6" s="11">
        <v>4</v>
      </c>
      <c r="B6" s="3" t="s">
        <v>37</v>
      </c>
      <c r="C6" s="284">
        <v>2.52</v>
      </c>
      <c r="D6" s="285"/>
    </row>
    <row r="7" spans="1:4" ht="12.75">
      <c r="A7" s="11">
        <v>5</v>
      </c>
      <c r="B7" s="3" t="s">
        <v>38</v>
      </c>
      <c r="C7" s="284">
        <v>4.02</v>
      </c>
      <c r="D7" s="285"/>
    </row>
    <row r="8" spans="1:4" ht="12.75">
      <c r="A8" s="11">
        <v>6</v>
      </c>
      <c r="B8" s="3" t="s">
        <v>39</v>
      </c>
      <c r="C8" s="284">
        <v>4.02</v>
      </c>
      <c r="D8" s="285"/>
    </row>
    <row r="9" spans="1:4" ht="12.75">
      <c r="A9" s="11">
        <v>7</v>
      </c>
      <c r="B9" s="12" t="s">
        <v>40</v>
      </c>
      <c r="C9" s="284">
        <v>6.39</v>
      </c>
      <c r="D9" s="285"/>
    </row>
    <row r="10" spans="1:4" ht="13.5" thickBot="1">
      <c r="A10" s="13">
        <v>8</v>
      </c>
      <c r="B10" s="14" t="s">
        <v>41</v>
      </c>
      <c r="C10" s="286">
        <v>6.39</v>
      </c>
      <c r="D10" s="287"/>
    </row>
    <row r="11" spans="1:4" ht="12.75">
      <c r="A11" s="16"/>
      <c r="B11" s="6"/>
      <c r="C11" s="15"/>
      <c r="D11" s="15"/>
    </row>
    <row r="12" spans="1:9" ht="12.75">
      <c r="A12" s="283" t="s">
        <v>63</v>
      </c>
      <c r="B12" s="283"/>
      <c r="C12" s="283"/>
      <c r="D12" s="283"/>
      <c r="E12" s="283"/>
      <c r="F12" s="283"/>
      <c r="G12" s="283"/>
      <c r="H12" s="283"/>
      <c r="I12" s="283"/>
    </row>
    <row r="13" spans="1:9" ht="12.75">
      <c r="A13" s="7"/>
      <c r="B13" s="8" t="s">
        <v>44</v>
      </c>
      <c r="C13" s="8" t="s">
        <v>45</v>
      </c>
      <c r="D13" s="8" t="s">
        <v>46</v>
      </c>
      <c r="E13" s="8" t="s">
        <v>47</v>
      </c>
      <c r="F13" s="8" t="s">
        <v>48</v>
      </c>
      <c r="G13" s="8" t="s">
        <v>49</v>
      </c>
      <c r="H13" s="8" t="s">
        <v>50</v>
      </c>
      <c r="I13" s="8" t="s">
        <v>51</v>
      </c>
    </row>
    <row r="14" spans="1:9" ht="12.75">
      <c r="A14" s="5">
        <v>1</v>
      </c>
      <c r="B14" s="3">
        <v>4</v>
      </c>
      <c r="C14" s="3">
        <v>1</v>
      </c>
      <c r="D14" s="3">
        <v>1</v>
      </c>
      <c r="E14" s="3">
        <v>1</v>
      </c>
      <c r="F14" s="3">
        <v>1</v>
      </c>
      <c r="G14" s="3">
        <v>1</v>
      </c>
      <c r="H14" s="3">
        <v>1</v>
      </c>
      <c r="I14" s="3">
        <v>1</v>
      </c>
    </row>
    <row r="15" spans="1:9" ht="12.75">
      <c r="A15" s="5">
        <v>2</v>
      </c>
      <c r="B15" s="3">
        <v>1</v>
      </c>
      <c r="C15" s="3">
        <v>1</v>
      </c>
      <c r="D15" s="3">
        <v>1</v>
      </c>
      <c r="E15" s="3">
        <v>1</v>
      </c>
      <c r="F15" s="3">
        <v>1</v>
      </c>
      <c r="G15" s="3">
        <v>1</v>
      </c>
      <c r="H15" s="3">
        <v>1</v>
      </c>
      <c r="I15" s="3">
        <v>1</v>
      </c>
    </row>
    <row r="16" spans="1:9" ht="12.75">
      <c r="A16" s="5">
        <v>3</v>
      </c>
      <c r="B16" s="3">
        <v>1</v>
      </c>
      <c r="C16" s="3">
        <v>1</v>
      </c>
      <c r="D16" s="3">
        <v>1</v>
      </c>
      <c r="E16" s="3">
        <v>1</v>
      </c>
      <c r="F16" s="3">
        <v>1</v>
      </c>
      <c r="G16" s="3">
        <v>1</v>
      </c>
      <c r="H16" s="3">
        <v>1</v>
      </c>
      <c r="I16" s="3">
        <v>1</v>
      </c>
    </row>
    <row r="17" spans="1:9" ht="12.75">
      <c r="A17" s="5">
        <v>4</v>
      </c>
      <c r="B17" s="3">
        <v>1</v>
      </c>
      <c r="C17" s="3">
        <v>1</v>
      </c>
      <c r="D17" s="3">
        <v>1</v>
      </c>
      <c r="E17" s="3">
        <v>1</v>
      </c>
      <c r="F17" s="3">
        <v>1</v>
      </c>
      <c r="G17" s="3">
        <v>1</v>
      </c>
      <c r="H17" s="3">
        <v>1</v>
      </c>
      <c r="I17" s="3">
        <v>1</v>
      </c>
    </row>
    <row r="18" spans="1:9" ht="12.75">
      <c r="A18" s="5">
        <v>5</v>
      </c>
      <c r="B18" s="3">
        <v>1</v>
      </c>
      <c r="C18" s="3">
        <v>1</v>
      </c>
      <c r="D18" s="3">
        <v>1</v>
      </c>
      <c r="E18" s="3">
        <v>1</v>
      </c>
      <c r="F18" s="3">
        <v>1</v>
      </c>
      <c r="G18" s="3">
        <v>1</v>
      </c>
      <c r="H18" s="3">
        <v>1</v>
      </c>
      <c r="I18" s="3">
        <v>1</v>
      </c>
    </row>
    <row r="19" spans="1:9" ht="12.75">
      <c r="A19" s="5">
        <v>6</v>
      </c>
      <c r="B19" s="3">
        <v>1</v>
      </c>
      <c r="C19" s="3">
        <v>1</v>
      </c>
      <c r="D19" s="3">
        <v>1</v>
      </c>
      <c r="E19" s="3">
        <v>1</v>
      </c>
      <c r="F19" s="3">
        <v>1</v>
      </c>
      <c r="G19" s="3">
        <v>1</v>
      </c>
      <c r="H19" s="3">
        <v>1</v>
      </c>
      <c r="I19" s="3">
        <v>1</v>
      </c>
    </row>
    <row r="23" spans="1:2" ht="12.75">
      <c r="A23">
        <v>1</v>
      </c>
      <c r="B23" s="161" t="s">
        <v>144</v>
      </c>
    </row>
    <row r="24" spans="1:2" ht="12.75">
      <c r="A24">
        <v>2</v>
      </c>
      <c r="B24" s="161" t="s">
        <v>136</v>
      </c>
    </row>
    <row r="25" spans="1:2" ht="12.75">
      <c r="A25">
        <v>3</v>
      </c>
      <c r="B25" s="161" t="s">
        <v>143</v>
      </c>
    </row>
    <row r="30" spans="2:3" ht="12.75">
      <c r="B30" t="s">
        <v>137</v>
      </c>
      <c r="C30">
        <v>1</v>
      </c>
    </row>
    <row r="31" spans="2:3" ht="12.75">
      <c r="B31" t="s">
        <v>138</v>
      </c>
      <c r="C31">
        <v>1</v>
      </c>
    </row>
    <row r="32" spans="2:3" ht="12.75">
      <c r="B32" t="s">
        <v>139</v>
      </c>
      <c r="C32">
        <v>1</v>
      </c>
    </row>
    <row r="33" spans="2:3" ht="12.75">
      <c r="B33" t="s">
        <v>140</v>
      </c>
      <c r="C33">
        <v>1</v>
      </c>
    </row>
    <row r="34" spans="2:3" ht="12.75">
      <c r="B34" t="s">
        <v>141</v>
      </c>
      <c r="C34">
        <v>1</v>
      </c>
    </row>
    <row r="35" spans="2:3" ht="12.75">
      <c r="B35" t="s">
        <v>142</v>
      </c>
      <c r="C35">
        <v>1</v>
      </c>
    </row>
  </sheetData>
  <sheetProtection/>
  <mergeCells count="10">
    <mergeCell ref="A1:D1"/>
    <mergeCell ref="A12:I12"/>
    <mergeCell ref="C7:D7"/>
    <mergeCell ref="C8:D8"/>
    <mergeCell ref="C9:D9"/>
    <mergeCell ref="C10:D10"/>
    <mergeCell ref="C3:D3"/>
    <mergeCell ref="C4:D4"/>
    <mergeCell ref="C5:D5"/>
    <mergeCell ref="C6:D6"/>
  </mergeCells>
  <printOptions gridLines="1" headings="1"/>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Silent Knight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SK-6324 Battery and Voltage Drop Calculation Utility</dc:title>
  <dc:subject/>
  <dc:creator>Barry Stahl</dc:creator>
  <cp:keywords/>
  <dc:description/>
  <cp:lastModifiedBy>E652234</cp:lastModifiedBy>
  <cp:lastPrinted>2009-02-23T19:22:29Z</cp:lastPrinted>
  <dcterms:created xsi:type="dcterms:W3CDTF">1999-01-16T03:06:42Z</dcterms:created>
  <dcterms:modified xsi:type="dcterms:W3CDTF">2014-10-31T12:42:24Z</dcterms:modified>
  <cp:category/>
  <cp:version/>
  <cp:contentType/>
  <cp:contentStatus/>
</cp:coreProperties>
</file>